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Brusel\"/>
    </mc:Choice>
  </mc:AlternateContent>
  <bookViews>
    <workbookView xWindow="0" yWindow="0" windowWidth="14325" windowHeight="8985" tabRatio="925" firstSheet="15" activeTab="22"/>
  </bookViews>
  <sheets>
    <sheet name="Hárok1" sheetId="1" r:id="rId1"/>
    <sheet name="CO.BE.R. spol. s r.o." sheetId="2" r:id="rId2"/>
    <sheet name="MANGINI s.r.o." sheetId="3" r:id="rId3"/>
    <sheet name="A.D.E. -Závada s.r.o" sheetId="4" r:id="rId4"/>
    <sheet name="AGRICOLA ITALO SLOVAKKA" sheetId="25" r:id="rId5"/>
    <sheet name="AGRIDEA, s.r.o." sheetId="6" r:id="rId6"/>
    <sheet name="DIEMIL spoločnosť s ručením obm" sheetId="7" r:id="rId7"/>
    <sheet name="AGRO- Košarovce, s.r.o." sheetId="8" r:id="rId8"/>
    <sheet name="ITAL-SLOVAK, s.r.o" sheetId="9" r:id="rId9"/>
    <sheet name="BIO - FINIŠ s.r.o." sheetId="10" r:id="rId10"/>
    <sheet name="AGROITAL s.r.o." sheetId="11" r:id="rId11"/>
    <sheet name="AGROITAL PLUS s.r.o." sheetId="12" r:id="rId12"/>
    <sheet name="BOVINEX Europa, s. r.o." sheetId="13" r:id="rId13"/>
    <sheet name="CO.BE.R. - PLUS, spol. s r.o." sheetId="14" r:id="rId14"/>
    <sheet name="CHIARA, spol. s.r.o." sheetId="15" r:id="rId15"/>
    <sheet name="AGRI-FUTURO, s.r.o." sheetId="16" r:id="rId16"/>
    <sheet name="Agrokomplex, s.r.o Humenné" sheetId="17" r:id="rId17"/>
    <sheet name="AGROLUK,s.r.o." sheetId="18" r:id="rId18"/>
    <sheet name="AGROPAPÍN, s.r.o." sheetId="19" r:id="rId19"/>
    <sheet name="POLAGRO spol. s.r.o. " sheetId="20" r:id="rId20"/>
    <sheet name="Roľnícke družstvo Močarany " sheetId="21" r:id="rId21"/>
    <sheet name="MEDIA TRADING s.r.o." sheetId="23" r:id="rId22"/>
    <sheet name="TRA.CE.R export-import s.r.o" sheetId="24" r:id="rId2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13" l="1"/>
  <c r="I26" i="13"/>
  <c r="I24" i="13"/>
  <c r="I34" i="8"/>
  <c r="I36" i="8"/>
  <c r="I35" i="8"/>
  <c r="I33" i="8"/>
  <c r="I36" i="11" l="1"/>
  <c r="I35" i="11"/>
  <c r="I34" i="11"/>
  <c r="I32" i="11"/>
  <c r="I31" i="10"/>
  <c r="I29" i="10"/>
  <c r="I36" i="9"/>
  <c r="I35" i="9"/>
  <c r="I33" i="9"/>
  <c r="B7" i="24" l="1"/>
  <c r="C7" i="24"/>
  <c r="D7" i="24"/>
  <c r="E7" i="24"/>
  <c r="G7" i="24"/>
  <c r="E12" i="24"/>
  <c r="G12" i="24"/>
  <c r="B13" i="24"/>
  <c r="C13" i="24"/>
  <c r="D13" i="24"/>
  <c r="B20" i="24"/>
  <c r="C20" i="24"/>
  <c r="D20" i="24"/>
  <c r="E20" i="24"/>
  <c r="G20" i="24"/>
  <c r="B27" i="24"/>
  <c r="C27" i="24"/>
  <c r="D27" i="24"/>
  <c r="B34" i="24"/>
  <c r="D34" i="24"/>
  <c r="B40" i="24"/>
  <c r="C40" i="24"/>
  <c r="D40" i="24"/>
  <c r="E40" i="24"/>
  <c r="G40" i="24"/>
  <c r="B84" i="24"/>
  <c r="D84" i="24" s="1"/>
  <c r="C84" i="24"/>
  <c r="E84" i="24"/>
  <c r="G84" i="24"/>
  <c r="B93" i="24"/>
  <c r="C93" i="24"/>
  <c r="D93" i="24"/>
  <c r="E93" i="24"/>
  <c r="G93" i="24"/>
  <c r="B102" i="24"/>
  <c r="C102" i="24"/>
  <c r="D102" i="24"/>
  <c r="E102" i="24"/>
  <c r="G102" i="24"/>
  <c r="I33" i="21" l="1"/>
  <c r="I35" i="21"/>
  <c r="I36" i="21"/>
  <c r="I35" i="7" l="1"/>
  <c r="I36" i="7"/>
</calcChain>
</file>

<file path=xl/sharedStrings.xml><?xml version="1.0" encoding="utf-8"?>
<sst xmlns="http://schemas.openxmlformats.org/spreadsheetml/2006/main" count="5825" uniqueCount="791">
  <si>
    <r>
      <rPr>
        <b/>
        <sz val="11"/>
        <color theme="1"/>
        <rFont val="Calibri"/>
        <family val="2"/>
        <charset val="238"/>
        <scheme val="minor"/>
      </rPr>
      <t>Nezrovnalosť:</t>
    </r>
    <r>
      <rPr>
        <sz val="11"/>
        <color theme="1"/>
        <rFont val="Calibri"/>
        <family val="2"/>
        <charset val="238"/>
        <scheme val="minor"/>
      </rPr>
      <t xml:space="preserve"> vypracovaná dňa 04.11.2014 za opatrenie SAPS, LFA, v sume 15 350,14 EUR, správa č. 1491500387, FP vrátené v plnej výške</t>
    </r>
  </si>
  <si>
    <t>RFD = Úhrada finančnej disciplíny</t>
  </si>
  <si>
    <t>VDJ = Podpora na veľké dobytčie jednotky</t>
  </si>
  <si>
    <t>VDOJ = Platba na kravy chované v systéme s trhovou produkciou mlieka</t>
  </si>
  <si>
    <t>DOJ = Platba na dojnice</t>
  </si>
  <si>
    <t>ZPZP = Platba na životné podmienky zvierat</t>
  </si>
  <si>
    <t>DK = Podpora pre dojčiace kravy</t>
  </si>
  <si>
    <t>DPP = Doplnková vnútroštátna platba na plochu</t>
  </si>
  <si>
    <t>RV = Podpora plodín na ornej pôde</t>
  </si>
  <si>
    <t>AEKO = Platba na agroenvironmentálno-klimatické opatrenie</t>
  </si>
  <si>
    <t>GRE = Platba na poľnohospodárske postupy prospešné pre klímu a životné prostredie</t>
  </si>
  <si>
    <t>ANC = Platba pre oblasti s prírodnými alebo inými obmedzeniami</t>
  </si>
  <si>
    <t>LFA = Vyrovnávací príspevok na znevýhodnené oblasti</t>
  </si>
  <si>
    <t>SAPS = Jednotná platba na plochu</t>
  </si>
  <si>
    <r>
      <rPr>
        <b/>
        <u/>
        <sz val="11"/>
        <color theme="1"/>
        <rFont val="Calibri"/>
        <family val="2"/>
        <charset val="238"/>
        <scheme val="minor"/>
      </rPr>
      <t>Legenda</t>
    </r>
    <r>
      <rPr>
        <b/>
        <sz val="11"/>
        <color theme="1"/>
        <rFont val="Calibri"/>
        <family val="2"/>
        <charset val="238"/>
        <scheme val="minor"/>
      </rPr>
      <t>:</t>
    </r>
  </si>
  <si>
    <t>500/1084/1772/2017 zo dňa 31.07.2017</t>
  </si>
  <si>
    <t>VDJ</t>
  </si>
  <si>
    <t>Neukončené správne konanie</t>
  </si>
  <si>
    <t>-</t>
  </si>
  <si>
    <t>ANC</t>
  </si>
  <si>
    <t>GRE</t>
  </si>
  <si>
    <t>SAPS</t>
  </si>
  <si>
    <t xml:space="preserve">Dátum úhrady </t>
  </si>
  <si>
    <t>vyplatená suma</t>
  </si>
  <si>
    <t>Číslo rozhodnutia zo dňa</t>
  </si>
  <si>
    <t>Schválená suma v EUR</t>
  </si>
  <si>
    <t>Schválená výmera v ha/ počet DJ/KS</t>
  </si>
  <si>
    <t>Požadovaná suma v EUR</t>
  </si>
  <si>
    <t>Nahlásená výmera v ha/ počet DJ/KS</t>
  </si>
  <si>
    <t>Podporná schéma</t>
  </si>
  <si>
    <t>Rozhodnutie o žiadosti</t>
  </si>
  <si>
    <t>Predložená žiadosť</t>
  </si>
  <si>
    <t>ROK 2017</t>
  </si>
  <si>
    <t>500/1424/3154/2016 zo dňa 29.07.2016</t>
  </si>
  <si>
    <t>19.12.2016</t>
  </si>
  <si>
    <t>500/2061/15814/2016 zo dňa 14.12.2016</t>
  </si>
  <si>
    <t>VDOJ</t>
  </si>
  <si>
    <t>RFD</t>
  </si>
  <si>
    <t>ROK 2016</t>
  </si>
  <si>
    <t>10.8.2015</t>
  </si>
  <si>
    <t>500/884/2682/2015 zo dňa 31.07.2015</t>
  </si>
  <si>
    <t>19.2.2016</t>
  </si>
  <si>
    <t>500/1679/15846/2015 zo dňa 15.12.2015</t>
  </si>
  <si>
    <t>10.2.2016</t>
  </si>
  <si>
    <t>500/1679/16734/2015 zo dňa 02.02.2016</t>
  </si>
  <si>
    <t>ROK 2015</t>
  </si>
  <si>
    <t>500/1039/758/2014 zo dňa 17.07.2014</t>
  </si>
  <si>
    <t>25.3.2015</t>
  </si>
  <si>
    <t>500/1056/17041/2014 zo dňa 04.02.2015</t>
  </si>
  <si>
    <t>DOJ</t>
  </si>
  <si>
    <t>LFA</t>
  </si>
  <si>
    <t>ROK 2014</t>
  </si>
  <si>
    <t>500/1279/320/2013 zo dňa 24.10.2013</t>
  </si>
  <si>
    <t>500/1387/16154/2013 zo dňa 06.12.2013</t>
  </si>
  <si>
    <t>ROK 2013</t>
  </si>
  <si>
    <t>500/1462/2781/2012 zo dňa 11.10.2012</t>
  </si>
  <si>
    <t>500/1950/14749/2012 zo dňa 02.12.2012</t>
  </si>
  <si>
    <t>ROK 2012</t>
  </si>
  <si>
    <t>500/1085/2896/2011 zo dňa 27.06.2011</t>
  </si>
  <si>
    <t>500/2525/13229/2011 zo dňa 03.12.2011</t>
  </si>
  <si>
    <t>ROK 2011</t>
  </si>
  <si>
    <t>500/1139/2771/2010 zo dňa 06.08.2010</t>
  </si>
  <si>
    <t>500/1906/16300/2010 zo dňa 18.03.2011</t>
  </si>
  <si>
    <t>ROK 2010</t>
  </si>
  <si>
    <t>500/1430/1823/2009 zo dňa 12.08.2009</t>
  </si>
  <si>
    <t>500/2343/14575/2009 zo dňa 02.12.2009</t>
  </si>
  <si>
    <t>DPP</t>
  </si>
  <si>
    <t>ROK 2009</t>
  </si>
  <si>
    <t>* kurzový rozdiel pri prepočítaní z SKK na EUR</t>
  </si>
  <si>
    <t>500/1635/2535/2008 zo dňa 05.11.2008</t>
  </si>
  <si>
    <t>Stiahnutie žiadosti žiadateľom</t>
  </si>
  <si>
    <t>ZPZP</t>
  </si>
  <si>
    <t>500/1666/112/2008 zo dňa 30.11.2008</t>
  </si>
  <si>
    <t>RV</t>
  </si>
  <si>
    <t>58 056,95 *</t>
  </si>
  <si>
    <t>ROK 2008</t>
  </si>
  <si>
    <t>501VDJ/2364/2007 zo dňa 19.03.2008</t>
  </si>
  <si>
    <t>500/1681/14292/2007 zo dňa 29.11.2007</t>
  </si>
  <si>
    <t>500/1681/16226/2007 zo dňa 14.12.2007</t>
  </si>
  <si>
    <t>Schválená suma v SKK</t>
  </si>
  <si>
    <t>Požadovaná suma v SKK</t>
  </si>
  <si>
    <t>ROK 2007</t>
  </si>
  <si>
    <t>500/1658/378/2006 zo dňa 20.11.2006</t>
  </si>
  <si>
    <t>DK</t>
  </si>
  <si>
    <t>500/1656/1357/2006 zo dňa 25.11.2006</t>
  </si>
  <si>
    <t>ROK 2006</t>
  </si>
  <si>
    <t>500/1709/305/2005 zo dňa 09.03.2006</t>
  </si>
  <si>
    <t>500/1707/13552/2005 zo dňa 20.12.2005</t>
  </si>
  <si>
    <t>500/1707D/4493/2005 zo dňa 02.04.2007</t>
  </si>
  <si>
    <t>SAPS doplatok</t>
  </si>
  <si>
    <t>ROK 2005</t>
  </si>
  <si>
    <t>500/4235/10693/2004 zo dňa 03.12.2004</t>
  </si>
  <si>
    <t>ROK 2004</t>
  </si>
  <si>
    <t>CO.BE.R. spol. s r.o., IČO: 31704166, reg. č.: 7270000371</t>
  </si>
  <si>
    <t>* vylúčenie do budúcich období</t>
  </si>
  <si>
    <t>500/1950/14770/2012 zo dňa 02.12.2012</t>
  </si>
  <si>
    <t>LFA*</t>
  </si>
  <si>
    <t>SAPS*</t>
  </si>
  <si>
    <t>MANGINI s.r.o., IČO: 36191141, registračné č. 7270015113</t>
  </si>
  <si>
    <r>
      <rPr>
        <b/>
        <sz val="11"/>
        <color theme="1"/>
        <rFont val="Calibri"/>
        <family val="2"/>
        <charset val="238"/>
        <scheme val="minor"/>
      </rPr>
      <t>Nezrovnalosť:</t>
    </r>
    <r>
      <rPr>
        <sz val="11"/>
        <color theme="1"/>
        <rFont val="Calibri"/>
        <family val="2"/>
        <charset val="238"/>
        <scheme val="minor"/>
      </rPr>
      <t xml:space="preserve">  vypracovaná dňa 25.08.2005 za opatrenie LFA, v sume 778 102,02 SKK, správa č. PPA-500-007-05, nezrovnalosť bola nepotvrdená</t>
    </r>
  </si>
  <si>
    <t>500/4235/7517/2004 zo dňa 02.12.2004</t>
  </si>
  <si>
    <t>A.D.E: - Závada s.r.o., IČO: 36470970, registračné č. 8320000089</t>
  </si>
  <si>
    <t>13.12.2016</t>
  </si>
  <si>
    <t>500/2061/8040/2016 zo dňa 01.12.2016</t>
  </si>
  <si>
    <t>18.8.2016</t>
  </si>
  <si>
    <t>500/1679/20748/2015 zo dňa 10.06.2016</t>
  </si>
  <si>
    <t>15.8.2016</t>
  </si>
  <si>
    <t>500/1056/17190/2014 zo dňa 26.02.2015</t>
  </si>
  <si>
    <t>8 806,91</t>
  </si>
  <si>
    <t>500/1387/13125/2013 zo dňa 30.11.2013</t>
  </si>
  <si>
    <t>500/1950/14731/2012 zo dňa 02.12.2012</t>
  </si>
  <si>
    <t>500/2525/5792/2011 zo dňa 01.12.2011</t>
  </si>
  <si>
    <t>500/1906/13239/2010 zo dňa 07.12.2010</t>
  </si>
  <si>
    <t>500/2343/13762/2009 zo dňa 02.12.2009</t>
  </si>
  <si>
    <t>500/1666/2607/2008 zo dňa 30.11.2008</t>
  </si>
  <si>
    <t>500/1681/1489/2007 zo dňa 27.11.2007</t>
  </si>
  <si>
    <t>500/1656/14241/2006 zo dňa 05.12.2006</t>
  </si>
  <si>
    <t>500/1707/13799/2005 zo dňa 04.05.2006</t>
  </si>
  <si>
    <t>500/1707D/8698/2005 zo dňa 03.04.2007</t>
  </si>
  <si>
    <t>500/4235/11302/2004 zo dňa 03.12.2004</t>
  </si>
  <si>
    <t>AGRICOLA ITALO SLOVAKKA spol. s r.o., IČO: 36573663, reg. č.:7270001686</t>
  </si>
  <si>
    <r>
      <t xml:space="preserve">Nezrovnalosť: </t>
    </r>
    <r>
      <rPr>
        <sz val="11"/>
        <color theme="1"/>
        <rFont val="Calibri"/>
        <family val="2"/>
        <charset val="238"/>
        <scheme val="minor"/>
      </rPr>
      <t>vypracovaná dňa 30.03.2017 za opatrenie AE 2010 - 2013, v sume 5 392,80 EUR, správa č. N2175910094, uložená vratka KP - 600/351/2017/R z 12.09.2017</t>
    </r>
  </si>
  <si>
    <t>VVD = Platba na výkrm vybraných kategórií hovädzieho dobytka</t>
  </si>
  <si>
    <t>RV (P) = Podpora plodín na ornej pôde</t>
  </si>
  <si>
    <t>LFA / ANC = Vyrovnávací príspevok na znevýhodnené oblasti / Platba pre oblasti s prírodnými alebo inými obmedzeniami</t>
  </si>
  <si>
    <t>EKO = Platba na ekologické poľnohospodárstvo</t>
  </si>
  <si>
    <t>AE = Agroenvironmentálne platby</t>
  </si>
  <si>
    <t>neautorizovaná</t>
  </si>
  <si>
    <t>30.1.2018</t>
  </si>
  <si>
    <t>500/1084/1349/2017 z 31.07.2017</t>
  </si>
  <si>
    <t>AEKO</t>
  </si>
  <si>
    <t>Schválená výmera v ha/počet DJ/KS</t>
  </si>
  <si>
    <t>8.12.2016</t>
  </si>
  <si>
    <t>500/2061/9503/2016 z 01.12.2016</t>
  </si>
  <si>
    <t>9.8.2016</t>
  </si>
  <si>
    <t>500/1424/2843/2016 z 29.07.2016</t>
  </si>
  <si>
    <t>29 303,86</t>
  </si>
  <si>
    <t>3.4.2017</t>
  </si>
  <si>
    <t>500/2061/20429/2016 z 23.03.2017</t>
  </si>
  <si>
    <t>11 153,73</t>
  </si>
  <si>
    <t>14.3.2016</t>
  </si>
  <si>
    <t>500/1679/17373/2015 z 29.02.2016</t>
  </si>
  <si>
    <t>500/884/2565/2015 z 31.07.2015</t>
  </si>
  <si>
    <t>18.5.2016</t>
  </si>
  <si>
    <t>500/1679/19823/2015 z 04.05.2016</t>
  </si>
  <si>
    <t>80 400,99</t>
  </si>
  <si>
    <t>500/1056/16252/2014 z 10.12.2014</t>
  </si>
  <si>
    <t>12.866,00</t>
  </si>
  <si>
    <t>500/1039/549/2014 z 17.07.2014</t>
  </si>
  <si>
    <t>20.3.2015</t>
  </si>
  <si>
    <t>500/1056/17416/2014 z 27.02.2015</t>
  </si>
  <si>
    <t>AE</t>
  </si>
  <si>
    <t>500/1279/1103/2013 z 24.10.2013</t>
  </si>
  <si>
    <t>500/1387/11143/2013 z 30.11.2013</t>
  </si>
  <si>
    <t>500/1387/17719/2013 z 16.04.2014</t>
  </si>
  <si>
    <t>500/1462/2562/2012 z 11.10.2012</t>
  </si>
  <si>
    <t>500/1950/11850/2012 z 30.11.2012</t>
  </si>
  <si>
    <t>500/1950/16625/2012 z 30.01.2013</t>
  </si>
  <si>
    <t>500/1085/2860/2011 z 27.06.2011</t>
  </si>
  <si>
    <t>500/2525/8270/2011 z 02.12.2011</t>
  </si>
  <si>
    <t>500/2525/16217/2011 zo 16.03.2012</t>
  </si>
  <si>
    <t>500/1139/2968/2010 z 31.08.2010</t>
  </si>
  <si>
    <t>500/1906/13449/2010 zo 07.12.2010</t>
  </si>
  <si>
    <t>500/1906/16059/2010 zo 07.03.2011</t>
  </si>
  <si>
    <t>500/1430/1877/2009 z 12.08.2009</t>
  </si>
  <si>
    <t>500/2343/3171/2009 z 01.12.2009</t>
  </si>
  <si>
    <t>*kurzový rozdiel z prepočtu sumy v SKK na EUR</t>
  </si>
  <si>
    <t>500/1635/360/2008 z 04.11.2008</t>
  </si>
  <si>
    <t>neautorizovaná platba</t>
  </si>
  <si>
    <t>66 788,56*</t>
  </si>
  <si>
    <t>500/1666/1520/2008 z 30.11.2008</t>
  </si>
  <si>
    <t>501VDJ/314/2007 z 05.02.2008</t>
  </si>
  <si>
    <t>500/1681/10751/2007 z 29.11.2007</t>
  </si>
  <si>
    <t>500/1658/399/2006 z 20.11.2006</t>
  </si>
  <si>
    <t>1974,534,12</t>
  </si>
  <si>
    <t>500/1656/14524/2006 z 19.01.2007</t>
  </si>
  <si>
    <t>500/1709/391/2005 z 09.03.2006</t>
  </si>
  <si>
    <t>500/1707/11348/2005 z 08.12.2005</t>
  </si>
  <si>
    <t>21.12.2005, doplatok vyplatený 9.7.2007</t>
  </si>
  <si>
    <t>500/1707/11348/2005 z 08.12.2005, 500/1707D/7725/2005 z 03.04.2007 (doplatok =14 512,96 SKK z titulu legislat.zvýšenia sadzby za ha na SAPS)</t>
  </si>
  <si>
    <t>500/4235/8652/2004 z 03.12.2004</t>
  </si>
  <si>
    <t>AGRIDEA, spoločnosť s ručením obmedzeným, IČO: 36469076, reg.č.: 8320000162</t>
  </si>
  <si>
    <t>žiadateľ vrátil FP</t>
  </si>
  <si>
    <t>N2155910270</t>
  </si>
  <si>
    <t>DOJ 2013 (Audit DG AGRI)</t>
  </si>
  <si>
    <t>2010, 2011, 2012</t>
  </si>
  <si>
    <t>N2165910271</t>
  </si>
  <si>
    <t>AE 2010 - 2012</t>
  </si>
  <si>
    <r>
      <t xml:space="preserve">A(1.214,87 EUR_ -rozhodnutie o uložení vratky č. 600/216-R/16 zo dňa  27.09.2016 </t>
    </r>
    <r>
      <rPr>
        <sz val="11"/>
        <rFont val="Calibri"/>
        <family val="2"/>
        <charset val="238"/>
        <scheme val="minor"/>
      </rPr>
      <t>(1.214,87 EUR</t>
    </r>
    <r>
      <rPr>
        <sz val="11"/>
        <color theme="1"/>
        <rFont val="Calibri"/>
        <family val="2"/>
        <charset val="238"/>
        <scheme val="minor"/>
      </rPr>
      <t>)</t>
    </r>
  </si>
  <si>
    <t>N3165910091</t>
  </si>
  <si>
    <t>DOJ+RFD DG AGRI 2014</t>
  </si>
  <si>
    <t>Poznámky</t>
  </si>
  <si>
    <t>Správa o nezrovnalosti/ adm. chybe za rok/ roky</t>
  </si>
  <si>
    <t>Číslo správy o nezrovnalosti</t>
  </si>
  <si>
    <t>Suma vymáhaných prostriedkov</t>
  </si>
  <si>
    <t>Dátum vypracovania správy o nezrovnalostiach</t>
  </si>
  <si>
    <t>Opatrenie</t>
  </si>
  <si>
    <t xml:space="preserve">Nezrovnalosti: </t>
  </si>
  <si>
    <t>AEKO = Agroenvironmentálno-klimatické opatrenia</t>
  </si>
  <si>
    <t>AE = Agroenvironmentálne opatrenia</t>
  </si>
  <si>
    <t>7.8.2017</t>
  </si>
  <si>
    <t xml:space="preserve">500/1084/1240/2017 zo dňa 31.07.2017 </t>
  </si>
  <si>
    <t>13.12.2017</t>
  </si>
  <si>
    <t>27.10.2017</t>
  </si>
  <si>
    <t>500/1814/14775/2017 zo dňa 09.12.2017</t>
  </si>
  <si>
    <t>prebieha konanie</t>
  </si>
  <si>
    <t>15.11.2016</t>
  </si>
  <si>
    <t>500/1424/3159/2016 zo dňa 29.07.2016</t>
  </si>
  <si>
    <t>500/2061/9277/2016 zo dňa 01.12.2016</t>
  </si>
  <si>
    <t>VVD</t>
  </si>
  <si>
    <t>14.6.2017</t>
  </si>
  <si>
    <t>500/2061/21893/2016 zo dňa 06.06.2017</t>
  </si>
  <si>
    <t>500/884/2710/2015 zo dňa 31.07.2015</t>
  </si>
  <si>
    <t>18.12.2015</t>
  </si>
  <si>
    <t>500/1679/10248/2015 zo dňa 03.12.2015</t>
  </si>
  <si>
    <t>28.11.2016</t>
  </si>
  <si>
    <t>500/1679/19925/2015 zo dňa 04.05.2016</t>
  </si>
  <si>
    <t>15.12.2015</t>
  </si>
  <si>
    <t>500/1039/551/2014 zo dňa 17.07.2014</t>
  </si>
  <si>
    <t>500/1056/16602/2014 zo dňa 12.12.2014</t>
  </si>
  <si>
    <t>500/1056/17754/2014 zo dňa 27.02.2015</t>
  </si>
  <si>
    <t xml:space="preserve">500/1279/1098/2013 zo dňa 24.10.2013 </t>
  </si>
  <si>
    <t>500/1387/16930/2013 zo dňa 28.01.2014</t>
  </si>
  <si>
    <t>500/1387/17715/2013 zo dňa 16.04.2014</t>
  </si>
  <si>
    <t>500/1462/2561/2012 zo dňa 11.10.2012</t>
  </si>
  <si>
    <t>500/1950/14712/2012 zo dňa 02.12.2012</t>
  </si>
  <si>
    <t xml:space="preserve">500/1950/16695/2012 zo dňa 30.01.2013 </t>
  </si>
  <si>
    <t xml:space="preserve">500/1085/2854/2011 zo dňa 27.06.2011 </t>
  </si>
  <si>
    <t>500/2525/12967/2011 zo dňa 03.12.2011</t>
  </si>
  <si>
    <t>500/2525/16305/2011 zo dňa 20.03.2012</t>
  </si>
  <si>
    <t>500/1139/2715/2010 zo dňa 06.08.2010</t>
  </si>
  <si>
    <t>500/1906/13358/2010 zo dňa 07.12.2010</t>
  </si>
  <si>
    <t>500/1906/16058/2010 zo dňa 07.03.2011</t>
  </si>
  <si>
    <t>500/1430/1880/2009 zo dňa 12.08.2009</t>
  </si>
  <si>
    <t>500/2343/3149/2009 zo dňa 01.12.2009</t>
  </si>
  <si>
    <t>* kurzový rozdiel</t>
  </si>
  <si>
    <t>500/1635/363/2008 zo dňa 04.11.2008</t>
  </si>
  <si>
    <t>500/1666/1504/2008 zo dňa 30.11.2008</t>
  </si>
  <si>
    <t>LFA *</t>
  </si>
  <si>
    <t>501VDJ/2210/2007 zo dňa 18.03.2008</t>
  </si>
  <si>
    <t>500/1681/2093/2007 zo dňa 27.11.2007</t>
  </si>
  <si>
    <t>500/1658/197/2006 zo dňa 20.11.2006</t>
  </si>
  <si>
    <t>500/1656/3571/2006 zo dňa 25.11.2006</t>
  </si>
  <si>
    <t>500/1709/409/2005 zo dňa 09.03.2006</t>
  </si>
  <si>
    <t>500/1707/12946/2005 zo dňa 10.12.2005</t>
  </si>
  <si>
    <t>500/1707D/7731/2005 zo dňa 03.04.2007</t>
  </si>
  <si>
    <t>SAPS - doplatok</t>
  </si>
  <si>
    <t>500/4235/8662/2004 zo dňa 03.12.2004</t>
  </si>
  <si>
    <t>DIEMIL, spoločnosť s ručením obmedzeným, IČO: 36469122, registračné č. 8320000151</t>
  </si>
  <si>
    <t>VVD= Platba na výkrm vybraných kategórií hovädzieho dobytka</t>
  </si>
  <si>
    <t>Dátum úhrady</t>
  </si>
  <si>
    <t>Vyplatená suma</t>
  </si>
  <si>
    <t>ROK 2018</t>
  </si>
  <si>
    <t>500/1084/1699/2017 zo dňa 31.07.2017</t>
  </si>
  <si>
    <t>8.12.2017</t>
  </si>
  <si>
    <t>500/1814/12245/2017 zo dňa 01.12.2017</t>
  </si>
  <si>
    <t>6.12.2017</t>
  </si>
  <si>
    <t>500/1424/2866/2016 zo dňa 29.07.2016</t>
  </si>
  <si>
    <t>500/2061/5232/2016 zo dňa 01.12.2016</t>
  </si>
  <si>
    <t>12.8.2015</t>
  </si>
  <si>
    <t>500/884/2567/2015 zo dňa 31.07.2015</t>
  </si>
  <si>
    <t>16.3.2016</t>
  </si>
  <si>
    <t>500/1679/13310/2015 zo dňa 08.12.2015</t>
  </si>
  <si>
    <t>500/1039/244/2014 zo dňa 17.07.2014</t>
  </si>
  <si>
    <t>500/1056/16221/2014 zo dňa 10.12.2014</t>
  </si>
  <si>
    <t>500/1279/962/2013 zo dňa 24.10.2013</t>
  </si>
  <si>
    <t>500/1387/11215/2013 zo dňa 30.11.2013</t>
  </si>
  <si>
    <t>500/1462/2531/2012 zo dňa 11.10.2012</t>
  </si>
  <si>
    <t>500/1950/11190/2012 zo dňa 30.11.2012</t>
  </si>
  <si>
    <t>500/1085/2640/2011 zo dňa 27.06.2011</t>
  </si>
  <si>
    <t>500/2525/1242/2011 zo dňa 01.12.2011</t>
  </si>
  <si>
    <t>500/1139/2749/2010 zo dňa 06.08.2010</t>
  </si>
  <si>
    <t>500/1906/10067/2010 zo dňa 06.12.2010</t>
  </si>
  <si>
    <t>500/1430/1951/2009 zo dňa 13.08.2009</t>
  </si>
  <si>
    <t>500/2343/15613/2009 zo dňa 10.12.2009</t>
  </si>
  <si>
    <t>500/1635/384/2008 zo dňa 04.11.2008</t>
  </si>
  <si>
    <t>48 402,19</t>
  </si>
  <si>
    <t>500/1666/1273/2008 zo dňa 30.11.2008</t>
  </si>
  <si>
    <t>501VDJ/281/2007 zo dňa 05.02.2008</t>
  </si>
  <si>
    <t>500/1681/14418/2007 zo dňa 29.11.2007</t>
  </si>
  <si>
    <t>500/1681/16164/2007 zo dňa 14.12.2007</t>
  </si>
  <si>
    <t>500/1658/106/2006 zo dňa 20.11.2006</t>
  </si>
  <si>
    <t>500/1656/3703/2006 zo dňa 25.11.2006</t>
  </si>
  <si>
    <t>500/1709/403/2005 zo dňa 09.03.2006</t>
  </si>
  <si>
    <t>500/1707/6561/2005 zo dňa 07.12.2005</t>
  </si>
  <si>
    <t>500/1707D/6671/2005 zo dňa 03.04.2007</t>
  </si>
  <si>
    <t>500/4235/7513/2004 zo dňa 02.12.2004</t>
  </si>
  <si>
    <t>1 000,44</t>
  </si>
  <si>
    <t>AGRO - Košarovce, IČO: 36469581, registračné č. 8320000064</t>
  </si>
  <si>
    <t>ÚEV 2011</t>
  </si>
  <si>
    <t>AE 2009</t>
  </si>
  <si>
    <t>2009, 2010, 2011, 2012</t>
  </si>
  <si>
    <t>N2165910287</t>
  </si>
  <si>
    <t>AE 2009 - 2012</t>
  </si>
  <si>
    <t>Nezrovnalosti:</t>
  </si>
  <si>
    <t>VBJK = Platba na bahnice, jarky a kozy</t>
  </si>
  <si>
    <t>UEV = platby v rámci sústavy Natura 2000 na polnohospodársky pozemok</t>
  </si>
  <si>
    <t>500/1084/1967/2017 zo dňa 31.07.2017</t>
  </si>
  <si>
    <t>500/1814/13245/2017 zo dňa 04.12.2017</t>
  </si>
  <si>
    <t>VBJK</t>
  </si>
  <si>
    <t>14.12.2017</t>
  </si>
  <si>
    <t>500/1814/15819/2017 zo dňa 12.12.2017</t>
  </si>
  <si>
    <t>UEV</t>
  </si>
  <si>
    <t>nie je ukončené správne konanie</t>
  </si>
  <si>
    <t>1 285,36</t>
  </si>
  <si>
    <t>500/1424/3263/2016 zo dňa 29.07.2016</t>
  </si>
  <si>
    <t>3.2.2017</t>
  </si>
  <si>
    <t>500/2061/16346/2016 zo dňa 15.12.2016</t>
  </si>
  <si>
    <t>26.6.2017</t>
  </si>
  <si>
    <t>500/2061/22172/2016 zo dňa 19.06.2017</t>
  </si>
  <si>
    <t>28.6.2017</t>
  </si>
  <si>
    <t>500/2061/22199/2016 zo dňa 20.06.2017</t>
  </si>
  <si>
    <t>500/884/2669/2015 zo dňa 31.07.2015</t>
  </si>
  <si>
    <t>500/1679/13653/2015 zo dňa 08.12.2015</t>
  </si>
  <si>
    <t>4.5.2016</t>
  </si>
  <si>
    <t>500/1679/18464/2015zo dňa  13.04.2016</t>
  </si>
  <si>
    <t>500/1679/19444/2015 zo dňa 04.05.2016</t>
  </si>
  <si>
    <t>500/1039/542/2014 zo dňa 17.07.2014</t>
  </si>
  <si>
    <t>500/1056/16246/2014 zo dňa 10.12.2014</t>
  </si>
  <si>
    <t>3 282,62</t>
  </si>
  <si>
    <t>13.3.2015</t>
  </si>
  <si>
    <t>500/1056/17758/2014 zo dňa 27.02.2015</t>
  </si>
  <si>
    <t>9 942,16</t>
  </si>
  <si>
    <t>89 861,30</t>
  </si>
  <si>
    <t>187 085,15</t>
  </si>
  <si>
    <t>500/1279/380/2013 zo dňa 24.10.2013</t>
  </si>
  <si>
    <t>33 129,09</t>
  </si>
  <si>
    <t>500/1387/17902/2013 zo dňa 25.06.2014</t>
  </si>
  <si>
    <t xml:space="preserve">DPP </t>
  </si>
  <si>
    <t>500/1462/2565/2012 zo dňa 11.10.2012</t>
  </si>
  <si>
    <t>500/1950/14743/2012 zo dňa 02.12.2012</t>
  </si>
  <si>
    <t>500/1950/17032/2012 zo dňa 08.03.2013</t>
  </si>
  <si>
    <t>500/1085/3177/2011 zo dňa 27.06.2011</t>
  </si>
  <si>
    <t>102 426,18</t>
  </si>
  <si>
    <t>500/2525/13273/2011 zo dňa 03.12.2011</t>
  </si>
  <si>
    <t>500/2525/16448/2011 zo dňa 30.03.2012</t>
  </si>
  <si>
    <t>500/1139/2969/2010 zo dňa 31.08.2010</t>
  </si>
  <si>
    <t>106 864,33</t>
  </si>
  <si>
    <t>500/1906/16848/2010 zo dňa 12.05.2011</t>
  </si>
  <si>
    <t>14 598,42</t>
  </si>
  <si>
    <t>500/1906/13135/2010 zo dňa 07.12.2010</t>
  </si>
  <si>
    <t>1 017,34</t>
  </si>
  <si>
    <t>124 105,31</t>
  </si>
  <si>
    <t>144 869,22</t>
  </si>
  <si>
    <t>500/1430/1873/2009 zo dňa 12.08.2009</t>
  </si>
  <si>
    <t>500/2343/17359/2009 zo dňa 27.07.2010</t>
  </si>
  <si>
    <t>500/2343/17341/2009 zo dňa 23.06.2010</t>
  </si>
  <si>
    <t>14 963,50</t>
  </si>
  <si>
    <t>500/2343/15624/2009 zo dňa 10.12.2009</t>
  </si>
  <si>
    <t>124 128,06</t>
  </si>
  <si>
    <t>500/1635/356/2008 zo dňa 10.11.2008</t>
  </si>
  <si>
    <t>500/1666/1542/2008 zo dňa 30.11.2008</t>
  </si>
  <si>
    <t>125 455,74</t>
  </si>
  <si>
    <t>99 385,54</t>
  </si>
  <si>
    <t>501VDJ/330/2007 zo dňa 05.02.2008</t>
  </si>
  <si>
    <t>500/1681/14328/2007 zo dňa 29.11.2007</t>
  </si>
  <si>
    <t>500/1681/16123/2007 zo dňa 14.12.2007</t>
  </si>
  <si>
    <t>500/1658/380/2006 zo dňa 20.11.2006</t>
  </si>
  <si>
    <t>500/1656/12805/2006 zo dňa 28.11.2006</t>
  </si>
  <si>
    <t>500/1709/390/2005 zo dňa 09.03.2006</t>
  </si>
  <si>
    <t>500/1707/7171/2005 zo dňa 07.12.2005</t>
  </si>
  <si>
    <t>500/1707D/7704/2005 dňa 03.04.2007</t>
  </si>
  <si>
    <t>500/4235/7509/2004 zo dňa 02.12.2004</t>
  </si>
  <si>
    <t>ITAL-SLOVAK, s.r.o., IČO: 36468819, reg. č.: 8320000179</t>
  </si>
  <si>
    <t>ZPZP= platba na dobré životné podmienky zvierat</t>
  </si>
  <si>
    <t>500/1039/541/2014 zo dňa 17.07.2014</t>
  </si>
  <si>
    <t>500/1279/1051/2013 zo dňa 24.10.2013</t>
  </si>
  <si>
    <t>500/1462/2549/2012 zo dňa 11.10.2012</t>
  </si>
  <si>
    <t>500/1085/2675/2011 zo dňa 27.06.2011</t>
  </si>
  <si>
    <t>14 850,30</t>
  </si>
  <si>
    <t>500/1139/3202/2010 zo dňa 14.10.2010</t>
  </si>
  <si>
    <t>Stiahnutie celej žiadosti žiadateľom</t>
  </si>
  <si>
    <t>500/1430/1982/2009 zo dňa 13.08.2009</t>
  </si>
  <si>
    <t>500/2343/17356/2009 zo dňa 27.07.2010</t>
  </si>
  <si>
    <t>62 109,32</t>
  </si>
  <si>
    <t>500/2343/16417/2009 zo dňa 16.02.2010</t>
  </si>
  <si>
    <t>72 718,02</t>
  </si>
  <si>
    <t>500/914/110/2008 zo dňa 03.08.2009</t>
  </si>
  <si>
    <t>4 129,50</t>
  </si>
  <si>
    <t>500/1635/372/2008 zo dňa 04.11.2008</t>
  </si>
  <si>
    <t>9 802,50</t>
  </si>
  <si>
    <t>62 222,71 *</t>
  </si>
  <si>
    <t>500/1666/1421/2008 zo dňa 30.11.2008</t>
  </si>
  <si>
    <t>62 220,45</t>
  </si>
  <si>
    <t>57 895,09</t>
  </si>
  <si>
    <t>501VDJ/252/2007 zo dňa 05.02.2008</t>
  </si>
  <si>
    <t>315 620,00</t>
  </si>
  <si>
    <t>500/1681/16150/2007 zo dňa 14.12.2007</t>
  </si>
  <si>
    <t>2 005 344,81</t>
  </si>
  <si>
    <t>500/1681/14467/2007 zo dňa 29.11.2007</t>
  </si>
  <si>
    <t>1 636 313,94</t>
  </si>
  <si>
    <t>500/1658/390/2006 zo dňa 20.11.2006</t>
  </si>
  <si>
    <t>292 400,00</t>
  </si>
  <si>
    <t>500/1656/3591/2006 zo dňa 25.11.2006</t>
  </si>
  <si>
    <t>1 987 358,36</t>
  </si>
  <si>
    <t>1 593 468,86</t>
  </si>
  <si>
    <t>500/1709/431/2005 zo dňa 09.03.2006</t>
  </si>
  <si>
    <t>636 400,00</t>
  </si>
  <si>
    <t>500/1707/7211/2005 zo dňa 07.12.2005</t>
  </si>
  <si>
    <t>1 948 492,16</t>
  </si>
  <si>
    <t>500/1707D/7765/2005 zo dňa 03.04.2007</t>
  </si>
  <si>
    <t>1 360 122,67</t>
  </si>
  <si>
    <t>500/4235/7437/2004 zo dňa 02.12.2004</t>
  </si>
  <si>
    <t>1 910 273,73</t>
  </si>
  <si>
    <t>1 145 678,41</t>
  </si>
  <si>
    <t xml:space="preserve">BIO - FINIŠ s.r.o., IČO: 36453561, registračné č. 8320000136 </t>
  </si>
  <si>
    <t>Správne konanie bolo zastavené.</t>
  </si>
  <si>
    <t xml:space="preserve">Nezrovnalosť z r. 2005 vo výške 830 878,92 SKK bola nepotvrdená. V správnom konaní a overením kontrolou na mieste bolo zistené, že Agroital, s.r.o. preberá záväzok na hospodárení na pozemkoch zaradených v znevýhodnených oblastiach za Agromal, spol. s r.o. Dvorianky. </t>
  </si>
  <si>
    <r>
      <t xml:space="preserve">Nezrovnalosť: </t>
    </r>
    <r>
      <rPr>
        <sz val="11"/>
        <color theme="1"/>
        <rFont val="Calibri"/>
        <family val="2"/>
        <charset val="238"/>
        <scheme val="minor"/>
      </rPr>
      <t xml:space="preserve">vypracovaná pre </t>
    </r>
    <r>
      <rPr>
        <b/>
        <sz val="11"/>
        <color theme="1"/>
        <rFont val="Calibri"/>
        <family val="2"/>
        <charset val="238"/>
        <scheme val="minor"/>
      </rPr>
      <t>Agromal spol. s.r.o.</t>
    </r>
    <r>
      <rPr>
        <sz val="11"/>
        <color theme="1"/>
        <rFont val="Calibri"/>
        <family val="2"/>
        <charset val="238"/>
        <scheme val="minor"/>
      </rPr>
      <t xml:space="preserve">,  IČO: 36583880, reg. č.: 7300000669 - v roku 2004, dňa 08.09.2005,  za opatrenie LFA 2004, v sume 830 878,92 SKK, správa č. PPA-500-035-05. </t>
    </r>
  </si>
  <si>
    <t>OZ= Ovocie a zelenina</t>
  </si>
  <si>
    <t>EP= Podpora na pestovanie energetických plodín</t>
  </si>
  <si>
    <t>RV  = Podpora plodín na ornej pôde</t>
  </si>
  <si>
    <t xml:space="preserve">LFA = Vyrovnávací príspevok na znevýhodnené oblasti </t>
  </si>
  <si>
    <t>500/1056/18510/2014 zo dňa 01.03.2016</t>
  </si>
  <si>
    <t>OZ</t>
  </si>
  <si>
    <t>500/1387/16338/2013 zo dňa 06.12.2013</t>
  </si>
  <si>
    <t>V roku 2012 žiadateľ nepodal Jednotnú žiadosť.</t>
  </si>
  <si>
    <t>500/2525/7550/2011 zo dňa 01.12.2011</t>
  </si>
  <si>
    <t>500/1906/3722/2010 zo dňa 05.12.2010</t>
  </si>
  <si>
    <t>500/2343/5921/2009 zo dňa 01.12.2009</t>
  </si>
  <si>
    <t>500/1666/3575/2008 zo dňa 30.11.2008</t>
  </si>
  <si>
    <t>500/1666/15848/2008 zo dňa 11.03.2009</t>
  </si>
  <si>
    <t>EP</t>
  </si>
  <si>
    <t>29 441,76 *</t>
  </si>
  <si>
    <t>500/1681/18547/2007 zo dňa 14.02.2008</t>
  </si>
  <si>
    <t>500/1681/11782/2007 zo dňa 29.11.2007</t>
  </si>
  <si>
    <t>500/1681/17655/2007 zo dňa 14.12.2007</t>
  </si>
  <si>
    <t>500/1656/12503/2006 zo dňa 28.11.2006</t>
  </si>
  <si>
    <t>500/1707/13573/2005 zo dňa 21.12.2005</t>
  </si>
  <si>
    <t>500/1707D/1711/2005 zo dňa 02.04.2007</t>
  </si>
  <si>
    <t>500/4235/6190/2004 zo dňa 02.12.2004</t>
  </si>
  <si>
    <t>AGROITAL s.r.o., IČO: 36583880, reg. č.: 7300000669 - od roku 2005 - 2014</t>
  </si>
  <si>
    <t>500/1814/18563/2017 zo dňa 06.02.2018</t>
  </si>
  <si>
    <t>15.2.2018</t>
  </si>
  <si>
    <t>15.3.2017</t>
  </si>
  <si>
    <t>500/2061/19453/2016 zo dňa 02.03.2017</t>
  </si>
  <si>
    <t>500/2061/13497/2016 zo dňa 06.12.2016</t>
  </si>
  <si>
    <t>13.5.2016</t>
  </si>
  <si>
    <t>500/1679/19833/2015 zo dňa 04.05.2016</t>
  </si>
  <si>
    <t>500/1679/14675/2015 zo dňa 11.12.2015</t>
  </si>
  <si>
    <t>500/1056/14953/2014 zo dňa 01.12.2014</t>
  </si>
  <si>
    <t>500/1387/12644/2013 zo dňa 30.11.2013</t>
  </si>
  <si>
    <t>500/1950/7461/2012 zo dňa 30.11.2012</t>
  </si>
  <si>
    <t>AGROITAL PLUS s.r.o. , IČO: 46590030, registračné č. 7300010525</t>
  </si>
  <si>
    <t>500/1279/488/2013 zo dňa 24.10.2013</t>
  </si>
  <si>
    <t>500/1387/16293/2013 zo dňa 06.12.2013</t>
  </si>
  <si>
    <t>500/1462/2596/2012 zo dňa 11.10.2012</t>
  </si>
  <si>
    <t>500/1950/14653/2012 zo dňa 01.12.2012</t>
  </si>
  <si>
    <t>500/1085/3167/2011 zo dňa 27.06.2011</t>
  </si>
  <si>
    <t>500/2525/13066/2011 zo dňa 03.12.2011</t>
  </si>
  <si>
    <t>500/1139/3200/2010 zo dňa 14.10.2010</t>
  </si>
  <si>
    <t>500/1906/15436/2010 zo dňa 01.02.2011</t>
  </si>
  <si>
    <t>500/1430/2738/2009 zo dňa 07.09.2009</t>
  </si>
  <si>
    <t>500/2343/8298/2009 zo dňa 01.12.2009</t>
  </si>
  <si>
    <t>500/1635/437/2008 zo dňa 04.11.2008</t>
  </si>
  <si>
    <t>500/1666/2495/2008 zo dňa 30.11.2008</t>
  </si>
  <si>
    <t>501VDJ/133/2007 zo dňa 05.02.2008</t>
  </si>
  <si>
    <t>500/1681/2364/2007 zo dňa 27.11.2007</t>
  </si>
  <si>
    <t>500/1656/12333/2006 zo dňa 28.11.2006</t>
  </si>
  <si>
    <t>500/1707/13507/2005 zo dňa 20.12.2005</t>
  </si>
  <si>
    <t>Vyplatená suma SKK</t>
  </si>
  <si>
    <t>BOVINEX Europa, s. r.o., IČO: 36217808, reg. č.: 7270002829</t>
  </si>
  <si>
    <r>
      <rPr>
        <b/>
        <sz val="11"/>
        <color theme="1"/>
        <rFont val="Calibri"/>
        <family val="2"/>
        <charset val="238"/>
        <scheme val="minor"/>
      </rPr>
      <t>Nezrovnalosť</t>
    </r>
    <r>
      <rPr>
        <sz val="11"/>
        <color theme="1"/>
        <rFont val="Calibri"/>
        <family val="2"/>
        <charset val="238"/>
        <scheme val="minor"/>
      </rPr>
      <t xml:space="preserve">: vypracovaná dňa 12.04.2017 za opatrenie AE 2010 - 2013, v sume 924,12 EUR, správa č. N2175910119, žiadateľ vrátil celú sumu </t>
    </r>
  </si>
  <si>
    <t>500/1084/1865/2017 zo dňa 31.07.2017</t>
  </si>
  <si>
    <t>500/1814/14706/2017 zo dňa 09.12.2017</t>
  </si>
  <si>
    <t>12.2.2018</t>
  </si>
  <si>
    <t>500/1814/18274/2017 zo dňa 01.02.2018</t>
  </si>
  <si>
    <t>500/1424/3071/2016 zo dňa 29.07.2016</t>
  </si>
  <si>
    <t>23.6.2017</t>
  </si>
  <si>
    <t>500/2061/21976/2016 zo dňa 07.06.2017</t>
  </si>
  <si>
    <t>500/2061/22202/2016 zo dňa 20.06.2017</t>
  </si>
  <si>
    <t>500/884/2584/2015 zo dňa 31.07.2015</t>
  </si>
  <si>
    <t>500/1679/18454/2015 zo dňa 13.04.2016</t>
  </si>
  <si>
    <t>500/1679/19454/2015 zo dňa 04.05.2016</t>
  </si>
  <si>
    <t>500/1039/508/2014 zo dňa 17.07.2014</t>
  </si>
  <si>
    <t>1.882,76</t>
  </si>
  <si>
    <t>500/1056/16268/2014 zo dňa 10.12.2014</t>
  </si>
  <si>
    <t>500/1056/17724/2014 zo dňa 27.02.2015</t>
  </si>
  <si>
    <t>30.560,91</t>
  </si>
  <si>
    <t xml:space="preserve">500/1279/932/2013 zo dňa 24.10.2013 </t>
  </si>
  <si>
    <t>500/1387/10172/2013 zo dňa 30.11.2013</t>
  </si>
  <si>
    <t>500/1387/17451/2013 zo dňa 25.02.2014</t>
  </si>
  <si>
    <t>500/1462/2524/2012 zo dňa 11.10.2012</t>
  </si>
  <si>
    <t>500/1950/11682/2012 zo dňa 30.11.2012</t>
  </si>
  <si>
    <t>500/1950/16621/2012 zo dňa 30.01.2013</t>
  </si>
  <si>
    <t>500/1085/1387/2011 zo dňa 24.06.2011</t>
  </si>
  <si>
    <t>500/2525/1100/2011 zo dňa 01.12.2011</t>
  </si>
  <si>
    <t>500/2525/16223/2011 zo dňa 16.03.2012</t>
  </si>
  <si>
    <t>500/1139/1958/2010 zo dňa 05.08.2010</t>
  </si>
  <si>
    <t>500/1906/16254/2010 zo dňa 18.03.2011</t>
  </si>
  <si>
    <t>500/1430/1808/2009 zo dňa 12.08.2009</t>
  </si>
  <si>
    <t>500/2343/13898/2009 zo dňa 02.12.2009</t>
  </si>
  <si>
    <t>500/1635/389/2008 zo dňa 04.11.2008</t>
  </si>
  <si>
    <t>500/1666/1237/2008 zo dňa 30.11.2008</t>
  </si>
  <si>
    <t>501VDJ/296/2007 zo dňa 05.02.2008</t>
  </si>
  <si>
    <t>500/1681/2218/2007  zo dňa 27.11.2007</t>
  </si>
  <si>
    <t>199 129,91</t>
  </si>
  <si>
    <t>500/1658/375/2006 zo dňa 20.11.2006</t>
  </si>
  <si>
    <t>500/1656/3798/2006 zo dňa 25.11.2006</t>
  </si>
  <si>
    <t>500/1709/389/2005 zo dňa 09.03.2006</t>
  </si>
  <si>
    <t>500/1707/11325/2005 zo dňa 08.12.2005</t>
  </si>
  <si>
    <t>500/1707D/6778/2005 zo dňa 03.04.2007</t>
  </si>
  <si>
    <t>500/4235/7498/2004 zo dňa 02.12.2004</t>
  </si>
  <si>
    <t>CO.BE.R. - PLUS, spol. s r.o., IČO: 36466859, reg. č.: 8320000026</t>
  </si>
  <si>
    <t>7.12.2017</t>
  </si>
  <si>
    <t>500/1814/6075/2017 zo dňa 30.11.2017</t>
  </si>
  <si>
    <t>500/2061/6607/2016 zo dňa 01.12.2016</t>
  </si>
  <si>
    <t>16.12.2015</t>
  </si>
  <si>
    <t>500/1679/13068/2015 zo dňa 08.12.2015</t>
  </si>
  <si>
    <t>500/1056/11626/2014 zo dňa 01.12.2014</t>
  </si>
  <si>
    <t>500/1387/10277/2013 zo dňa 30.11.2013</t>
  </si>
  <si>
    <t>CHIARA, spol. s r.o. , IČO: 36172804, registračné č. 7270016995</t>
  </si>
  <si>
    <r>
      <t xml:space="preserve">Nezrovnalosť: </t>
    </r>
    <r>
      <rPr>
        <sz val="11"/>
        <color theme="1"/>
        <rFont val="Calibri"/>
        <family val="2"/>
        <charset val="238"/>
        <scheme val="minor"/>
      </rPr>
      <t>vypracovaná dňa 30.06.2008 za opatrenia SAPS, LFA , v sume 410 250,88 SKK, správa č. 510/188-18/2008</t>
    </r>
  </si>
  <si>
    <t>zatiaľ bez záznamu pl.module</t>
  </si>
  <si>
    <t>500/1814/18492/2017 z 02.02.2018</t>
  </si>
  <si>
    <t>500/1084/2053/2017 z 31.07.2017</t>
  </si>
  <si>
    <t>ešte neuhradená</t>
  </si>
  <si>
    <t>500/1814/20083/2017 z 01.03.2018</t>
  </si>
  <si>
    <t>EKO</t>
  </si>
  <si>
    <t>500/2061/7933/2016 z 01.12.2016</t>
  </si>
  <si>
    <t>500/1424/2839/2016 z 29.07.2016</t>
  </si>
  <si>
    <t>500/2061/17382/2016 z 19.01.2017</t>
  </si>
  <si>
    <t>500/1679/12801/2015 z 08.12.2015</t>
  </si>
  <si>
    <t>1 090,11</t>
  </si>
  <si>
    <t>500/884/2564/2015 z 31.07.2015</t>
  </si>
  <si>
    <t>500/1679/18040/2015 z 12.04.2016</t>
  </si>
  <si>
    <t>500/1056/17908/2014 z 30.03.2015</t>
  </si>
  <si>
    <t>500/1039/511/2014 z 17.07.2014</t>
  </si>
  <si>
    <t>10.4.2015</t>
  </si>
  <si>
    <t>500/1279/353/2013 z 24.10.2013 (neschválená podpora)</t>
  </si>
  <si>
    <t>500/1387/13000/2013 z 30.11.2013</t>
  </si>
  <si>
    <t>500/1462/2807/2012 z 11.10.2012 (neschválená podpora)</t>
  </si>
  <si>
    <t>500/1950/9321/2012 z 30.11.2012</t>
  </si>
  <si>
    <t>500/1085/1526/2011 z 24.06.2011</t>
  </si>
  <si>
    <t>500/2525/6699/2011 z 01.12.2011</t>
  </si>
  <si>
    <t>500/1139/1771/2010 z 05.08.2010</t>
  </si>
  <si>
    <t>500/1906/15131/2010 z 15.12.2010</t>
  </si>
  <si>
    <t>500/1430/1840/2009 z 12.08.2009</t>
  </si>
  <si>
    <t>500/2343/13865/2009 z 02.12.2009</t>
  </si>
  <si>
    <t>500/1635/419/2008 z 04.11.2008</t>
  </si>
  <si>
    <t>500/1666/326/2008 z 30.11.2008</t>
  </si>
  <si>
    <t>501VDJ/2365/2007 z 19.03.2008</t>
  </si>
  <si>
    <t>500/1681/18486/2007 z 14.02.2008</t>
  </si>
  <si>
    <t>500/1658/372/2006 z 20.11.2006</t>
  </si>
  <si>
    <t>500/1656/14337/2006 z 15.12.2006</t>
  </si>
  <si>
    <t>500/1709/410/2005 z 09.03.2006</t>
  </si>
  <si>
    <t>500/1707/13863/2005 z 02.04.2007</t>
  </si>
  <si>
    <t>500/4235/11102/2004 z 03.12.2004</t>
  </si>
  <si>
    <t>AGRI-FUTURO, spol. s r.o., IČO: 36469220, reg. č.: 7270001321</t>
  </si>
  <si>
    <t>žiadateľ vrátil neoprávnene poskytnutú podoru (list 600/22-51,52/08)</t>
  </si>
  <si>
    <t>0891500036</t>
  </si>
  <si>
    <t>0891500035</t>
  </si>
  <si>
    <t>N3165910163</t>
  </si>
  <si>
    <t>DOJ DG AGRI 2014</t>
  </si>
  <si>
    <t>N2165910121</t>
  </si>
  <si>
    <t>DOJ DG AGRI 2013</t>
  </si>
  <si>
    <t>2010, 2011, 2012, 2013</t>
  </si>
  <si>
    <t>N2175910089</t>
  </si>
  <si>
    <t>AE 2010 - 2013</t>
  </si>
  <si>
    <t>oznámenie - Súd povoľuje reštrukturalizáciu dlžníka</t>
  </si>
  <si>
    <t>N3185910008</t>
  </si>
  <si>
    <t>AEKO 2015, 2016</t>
  </si>
  <si>
    <t>ešte neuhradené</t>
  </si>
  <si>
    <t>500/1814/18398/2017 z 01.02.2018</t>
  </si>
  <si>
    <t>500/1084/1821/2017 z 31.07.2017</t>
  </si>
  <si>
    <t>500/2061/16267/2016 z 14.12.2016</t>
  </si>
  <si>
    <t>500/1424/2906/2016 z 29.07.2016</t>
  </si>
  <si>
    <t>500/2061/13237/2016 zo 06.12.2016</t>
  </si>
  <si>
    <t>145 761,85</t>
  </si>
  <si>
    <t>500/2061/19447/2016 z 02.03.2017</t>
  </si>
  <si>
    <t>500/1679/17907/2015 z 01.03.2016</t>
  </si>
  <si>
    <t>500/884/2681/2015 z 31.07.2015</t>
  </si>
  <si>
    <t>500/1679/20719/2015 z 10.06.2016</t>
  </si>
  <si>
    <t>500/1056/16597/2014 z 12.12.2014</t>
  </si>
  <si>
    <t>500/1039/646/2014 z 17.07.2014</t>
  </si>
  <si>
    <t>500/1056/17412/2014 z 27.02.2015</t>
  </si>
  <si>
    <t>500/1279/950/2013 z 24.10.2013 (neschválená podpora)</t>
  </si>
  <si>
    <t>500/1387/11229/2013 z 30.11.2013</t>
  </si>
  <si>
    <t>500/1387/17667/2013 z 24.03.2014</t>
  </si>
  <si>
    <t>500/1462/2529/2012 z 11.10.2012 (neschválená podpora)</t>
  </si>
  <si>
    <t>500/1950/14772/2012 z 02.12.2012</t>
  </si>
  <si>
    <t>500/1950/17246/2012 z 22.03.2013</t>
  </si>
  <si>
    <t>500/1085/2847/2011 z 27.06.2011</t>
  </si>
  <si>
    <t>500/2525/15434/2011 z 07.02.2012</t>
  </si>
  <si>
    <t>500/2525/16304/2011 z 20.03.2012</t>
  </si>
  <si>
    <t>500/1139/2964/2010 z 31.08.2010</t>
  </si>
  <si>
    <t>500/1906/15130/2010 z 15.12.2010</t>
  </si>
  <si>
    <t>500/1906/16060/2010 z 07.03.2011</t>
  </si>
  <si>
    <t>500/1430/2728/2009 zo 07.09.2009</t>
  </si>
  <si>
    <t>500/2343/13915/2009 z 02.12.2009</t>
  </si>
  <si>
    <t>2 201,53</t>
  </si>
  <si>
    <t>500/1635/387/2008 zo 04.11.2008</t>
  </si>
  <si>
    <t>bez záznamu v platob. module</t>
  </si>
  <si>
    <t>500/1666/1254/2008 z 30.11.2008</t>
  </si>
  <si>
    <t>501VDJ/328/2007 z 05.02.2008</t>
  </si>
  <si>
    <t>500/1681/14413/2007 z 29.11.2007</t>
  </si>
  <si>
    <t>500/1681/16168/2007 z 14.12.2007</t>
  </si>
  <si>
    <t>5 682 354,13</t>
  </si>
  <si>
    <t>2 225,59</t>
  </si>
  <si>
    <t>500/1658/189/2006 z 20.11.2006</t>
  </si>
  <si>
    <t>1 534 165,88</t>
  </si>
  <si>
    <t>500/1656/12817/2006 z 28.11.2006</t>
  </si>
  <si>
    <t>500/1709/352/2005 z 09.03.2006</t>
  </si>
  <si>
    <t>500/1707/12937/2005 z 10.12.2005</t>
  </si>
  <si>
    <t>500/4235/11883/2004 z 03.12.2004</t>
  </si>
  <si>
    <t>AGROKOMPLEX, spol. s r.o. Humenné, IČO: 36487040, reg. č.: 8320000035</t>
  </si>
  <si>
    <t>DOJNICE 2010</t>
  </si>
  <si>
    <t>N3165910169</t>
  </si>
  <si>
    <t>N2165910142</t>
  </si>
  <si>
    <t>500/1814/12336/2017 zo dňa 01.12.2017</t>
  </si>
  <si>
    <t>500/1424/2914/2016 zo dňa 29.07.2016</t>
  </si>
  <si>
    <t>nulová platba</t>
  </si>
  <si>
    <t>500/2061/9224/2016 zo dňa 01.12.2016</t>
  </si>
  <si>
    <t>500/1679/17233/2015 zo dňa 02.02.2016</t>
  </si>
  <si>
    <t>500/1039/496/2014 zo dňa 17.07.2014</t>
  </si>
  <si>
    <t>Nulová platba</t>
  </si>
  <si>
    <t>500/1056/17899/2014 zo dňa 30.03.2015</t>
  </si>
  <si>
    <t>500/1279/975/2013 zo dňa 24.10.2013</t>
  </si>
  <si>
    <t>500/1387/10121/2013 zo dňa 30.11.2013</t>
  </si>
  <si>
    <t>500/1462/2535/2012 zo dňa 11.10.2012</t>
  </si>
  <si>
    <t>500/1950/14708/2012 zo dňa 02.12.2012</t>
  </si>
  <si>
    <t>500/1085/2851/2011 zo dňa 27.06.2011</t>
  </si>
  <si>
    <t>500/2525/14636/2011 zo dňa 09.12.2011</t>
  </si>
  <si>
    <t>500/1139/3165/2010 zo dňa 24.09.2010</t>
  </si>
  <si>
    <t>500/1906/13271/2010 zo dňa 07.12.2010</t>
  </si>
  <si>
    <t>500/1430/1948/2009 zo dňa 13.08.2009</t>
  </si>
  <si>
    <t>500/2343/13533/2009 zo dňa 02.12.2009</t>
  </si>
  <si>
    <t>500/1635/382/2008 zo dňa 10.11.2008</t>
  </si>
  <si>
    <t>500/1666/1295/2008 zo dňa 30.11.2008</t>
  </si>
  <si>
    <t>501VDJ/323/2007 zo dňa 05.02.2008</t>
  </si>
  <si>
    <t>500/1681/2152/2007 zo dňa 27.11.2007</t>
  </si>
  <si>
    <t>500/1656/12810/2006 zo dňa 28.11.2006</t>
  </si>
  <si>
    <t>500/1707/6559/2005 zo dňa 07.12.2005</t>
  </si>
  <si>
    <t>500/1707D/6620/2005 zo dňa 03.04.2007</t>
  </si>
  <si>
    <t>500/4235/11876/2004 zo dňa 03.12.2004</t>
  </si>
  <si>
    <t>AGROLUK, s.r.o., IČO: 36466166, reg. č.: 8320000073</t>
  </si>
  <si>
    <r>
      <rPr>
        <b/>
        <sz val="11"/>
        <color theme="1"/>
        <rFont val="Calibri"/>
        <family val="2"/>
        <charset val="238"/>
        <scheme val="minor"/>
      </rPr>
      <t>Nezrovnalosť</t>
    </r>
    <r>
      <rPr>
        <sz val="11"/>
        <color theme="1"/>
        <rFont val="Calibri"/>
        <family val="2"/>
        <charset val="238"/>
        <scheme val="minor"/>
      </rPr>
      <t xml:space="preserve">: vypracovaná dňa 14.09.2016 za opatrenie AE 2010 - 2013, v sume 7 529,91 EUR, správa č. N2165910291, žiadateľ vrátil celú sumu </t>
    </r>
  </si>
  <si>
    <t>OVKO= Podpora na chov oviec a kôz</t>
  </si>
  <si>
    <t>7 462,00</t>
  </si>
  <si>
    <t>500/1084/1663/2017 zo dňa 31.07.2017</t>
  </si>
  <si>
    <t>500/1814/15475/2017 zo dňa 11.12.2017</t>
  </si>
  <si>
    <t>500/1814/18272/2017 zo dňa 01.02.2018</t>
  </si>
  <si>
    <t>500/1424/2928/2016 zo dňa 29.07.2016</t>
  </si>
  <si>
    <t>500/2061/15959/2016 zo dňa 14.12.2016</t>
  </si>
  <si>
    <t>500/2061/20430/2016 zo dňa 23.3.2017</t>
  </si>
  <si>
    <t>500/884/2673/2015 zo dňa 31.07.2015</t>
  </si>
  <si>
    <t>13 440,00</t>
  </si>
  <si>
    <t>500/1679/15848/2015 zo dňa 15.12.2015</t>
  </si>
  <si>
    <t>500/1679/19911/2015 zo dňa 04.05.2016</t>
  </si>
  <si>
    <t>500/1679/17021/2015 zo dňa 02.02.2016</t>
  </si>
  <si>
    <t>500/1039/817/2014 zo dňa 17.07.2014</t>
  </si>
  <si>
    <t>500/1056/17188/2014 zo dňa 26.02.2015</t>
  </si>
  <si>
    <t xml:space="preserve"> 500/1056/17756/2014 zo dňa 27.02.2015</t>
  </si>
  <si>
    <t>1 585,96</t>
  </si>
  <si>
    <t>500/1279/995/2013 zo dňa 24.10.2013</t>
  </si>
  <si>
    <t>500/1387/17903/2013 zo dňa 25.06.2014</t>
  </si>
  <si>
    <t>500/1462/2540/2012 zo dňa 11.10.2012</t>
  </si>
  <si>
    <t>500/1950/14709/2012 zo dňa 02.12.2012</t>
  </si>
  <si>
    <t>500/1950/17247/2012 zo dňa 22.03.2013</t>
  </si>
  <si>
    <t>500/1085/2302/2011 zo dňa 27.06.2011</t>
  </si>
  <si>
    <t>500/2525/13014/2011 zo dňa 03.12.2011</t>
  </si>
  <si>
    <t>500/2525/16256/2011 zo dňa 16.03.2012</t>
  </si>
  <si>
    <t>500/1139/2965/2010 zo dňa 31.08.2010</t>
  </si>
  <si>
    <t>500/1906/17461/2010 zo dňa 15.05.2012</t>
  </si>
  <si>
    <t>500/1906/16055/2010 zo dňa 07.03.2011</t>
  </si>
  <si>
    <t>500/1430/2726/2009 zo dňa 07.09.2009</t>
  </si>
  <si>
    <t>500/2343/2977/2009 zo dňa 01.12.2009</t>
  </si>
  <si>
    <t>500/1635/378/2008 zo dňa 04.11.2008</t>
  </si>
  <si>
    <t>500/1666/1329/2008 zo dňa 30.11.2008</t>
  </si>
  <si>
    <t>501VDJ/346/2007 zo dňa 06.02.2008</t>
  </si>
  <si>
    <t>2 674 604,30</t>
  </si>
  <si>
    <t>500/1681/14985/2007 zo dňa 06.12.2007</t>
  </si>
  <si>
    <t>715 545,57</t>
  </si>
  <si>
    <t>500/1681/16162/2007 zo dňa 14.12.2007</t>
  </si>
  <si>
    <t>4 995 060,92</t>
  </si>
  <si>
    <t>1 956,40</t>
  </si>
  <si>
    <t>500/1658/195/2006 zo dňa 20.11.2006</t>
  </si>
  <si>
    <t>500/1660/872/2006 zo dňa 21.11.2006</t>
  </si>
  <si>
    <t>OVKO</t>
  </si>
  <si>
    <t>500/1656/12809/2006 zo dňa 28.11.2006</t>
  </si>
  <si>
    <t>809 395,92</t>
  </si>
  <si>
    <t>4 813 886,22</t>
  </si>
  <si>
    <t>1 956,92</t>
  </si>
  <si>
    <t>500/1709/419/2005 zo dňa 09.03.2006</t>
  </si>
  <si>
    <t>500/1711/626/2005 zo dňa 10.02.2006</t>
  </si>
  <si>
    <t>500/1707/6550/2005 zo dňa 07.12.2005</t>
  </si>
  <si>
    <t>1 232 232,20</t>
  </si>
  <si>
    <t>500/1707D/1/2005 zo dňa 30.03.2007</t>
  </si>
  <si>
    <t>4 108 944,92</t>
  </si>
  <si>
    <t>500/4235/7564/2004 zo dňa 02.12.2004</t>
  </si>
  <si>
    <t>813 586,63</t>
  </si>
  <si>
    <t>3 461 106,56</t>
  </si>
  <si>
    <t>AGROPAPÍN, s.r.o., IČO: 36473502, registračné č. 8320000088</t>
  </si>
  <si>
    <t>blokvané nezrovnalosťou</t>
  </si>
  <si>
    <t>500/1084/1495/2017 zo dňa 31.07.2017</t>
  </si>
  <si>
    <t>500/1814/12232/2017 zo dňa 01.12.2017</t>
  </si>
  <si>
    <t>500/1424/3299/2016 zo dňa 29.07.2016</t>
  </si>
  <si>
    <t>500/2061/21938/2016 zo dňa 07.06.2017</t>
  </si>
  <si>
    <t>49.063,81</t>
  </si>
  <si>
    <t>500/884/2698/2015 zo dňa 31.07.2015</t>
  </si>
  <si>
    <t>500/1679/10287/2015 zo dňa 03.12.2015</t>
  </si>
  <si>
    <t>500/1039/659/2014 zo dňa 17.07.2014</t>
  </si>
  <si>
    <t>500/1056/12571/2014 zo dňa 01.12.2014</t>
  </si>
  <si>
    <t>500/1279/1034/2013 zo dňa 24.10.2013</t>
  </si>
  <si>
    <t>500/1387/9253/2013 zo dňa 30.11.2013</t>
  </si>
  <si>
    <t xml:space="preserve">500/1462/2547/2012 zo dňa 11.10.2012 </t>
  </si>
  <si>
    <t>500/1950/14638/2012 zo dňa 01.12.2012</t>
  </si>
  <si>
    <t>500/1085/2668/2011 zo dňa 27.06.2011</t>
  </si>
  <si>
    <t>500/2525/626/2011 zo dňa 01.12.2011</t>
  </si>
  <si>
    <t xml:space="preserve">500/1139/2705/2010 zo dňa 06.08.2010 </t>
  </si>
  <si>
    <t>500/1906/10193/2010 zo dňa 06.12.2010</t>
  </si>
  <si>
    <t>500/1430/1983/2009 zo dňa 13.08.2009</t>
  </si>
  <si>
    <t>500/2343/13565/2009 zo dňa 02.12.2009</t>
  </si>
  <si>
    <t>500/1635/374/2008 zo dňa 04.11.2008</t>
  </si>
  <si>
    <t>500/1666/1408/2008 zo dňa 30.11.2008</t>
  </si>
  <si>
    <t>501VDJ/212/2007 zo dňa 05.02.2008</t>
  </si>
  <si>
    <t>500/1681/14983/2007 zo dňa 06.12.2007</t>
  </si>
  <si>
    <t>500/1681/17679/2007 zo dňa 14.12.2007</t>
  </si>
  <si>
    <t>500/1658/101/2006 zo dňa 20.11.2006</t>
  </si>
  <si>
    <t>500/1656/12336/2006 zo dňa 28.11.2006</t>
  </si>
  <si>
    <t>500/1709/317/2005 zo dňa 09.03.2006</t>
  </si>
  <si>
    <t xml:space="preserve">500/1707/11355/2005 zo dňa 08.12.2005 </t>
  </si>
  <si>
    <t>500/1707D/7770/2005 zo dňa 03.04.2007</t>
  </si>
  <si>
    <t>500/4235/8644/2004 zo dňa 03.12.2004</t>
  </si>
  <si>
    <t>POLAGRO, spol. s r.o. so sídlom v Koškovciach, IČO: 36465453, reg. č.: 8320000129</t>
  </si>
  <si>
    <t>500/1430/2783/2009 zo dňa 07.09.2009</t>
  </si>
  <si>
    <t>500/2343/14031/2009 zo dňa 02.12.2009</t>
  </si>
  <si>
    <t>500/1635/403/2008 zo dňa 04.11.2008</t>
  </si>
  <si>
    <t>500/1666/155/2008 zo dňa 30.11.2008</t>
  </si>
  <si>
    <t>501VDJ/2097/2007 zo dňa 08.02.2008</t>
  </si>
  <si>
    <t>500/1681/3037/2007 zo dňa 27.11.2007</t>
  </si>
  <si>
    <t>MEDIA TRADING s.r.o. , IČO: 46098674, registračné č. 7300012589</t>
  </si>
  <si>
    <t>Roľnícke družstvo Močarany , IČO: 31716539, registračné č. 7270000362</t>
  </si>
  <si>
    <t>TRA.CE.R. export - import s.r.o., IČO: 36208621, reg. č.: 7270000374</t>
  </si>
  <si>
    <t>500/1658/382/2006 zo dňa 20.11.2006</t>
  </si>
  <si>
    <t>500/1656/1374/2006 zo dňa 25.11.2006</t>
  </si>
  <si>
    <t>500/1709/401/2005 zo dňa 09.03.2006</t>
  </si>
  <si>
    <t>500/1707/11917/2005 zo dňa 09.12.2005</t>
  </si>
  <si>
    <t>500/1707D/4472/2005 zo dňa 02.04.2007</t>
  </si>
  <si>
    <t>500/4235/10697/2004 zo dňa 03.12.2004</t>
  </si>
  <si>
    <t>500/1814/14747/2017 zo dňa 09.12.2017</t>
  </si>
  <si>
    <t>500/2061/10741/2016 zo dňa 02.12.2016</t>
  </si>
  <si>
    <t>500/1679/20469/2015 zo dňa 20.05.2016</t>
  </si>
  <si>
    <t>500/1056/15160/2014 zo dňa 04.12.2014</t>
  </si>
  <si>
    <t>VVD = Platba na vybrané kategórie na výkrm hovädzieho dobytka</t>
  </si>
  <si>
    <t>OVKO = Podpora na bahnice, jarky a kozy</t>
  </si>
  <si>
    <t>500/1814/12142/2017 zo dňa 01.12.2017</t>
  </si>
  <si>
    <t>500/1424/2953/2016 zo dňa 29.07.2016</t>
  </si>
  <si>
    <t>500/2061/15830/2016 zo dňa 14.12.2016</t>
  </si>
  <si>
    <t>500/884/2645/2015 zo dňa 31.07.2015</t>
  </si>
  <si>
    <t>500/1679/8187/2015 zo dňa 14.12.2015</t>
  </si>
  <si>
    <t>500/1039/547/2014 zo dňa 17.07.2014</t>
  </si>
  <si>
    <t>500/1056/16318/2014 zo dňa 10.12.2014</t>
  </si>
  <si>
    <t>DDP</t>
  </si>
  <si>
    <t>500/1279/324/2013 zo dňa 24.10.2013</t>
  </si>
  <si>
    <t>500/1387/16281/2013 zo dňa 06.12.2013</t>
  </si>
  <si>
    <t>500/1462/2785/2012 zo dňa 11.10.2012</t>
  </si>
  <si>
    <t>500/1950/15375/2012 zo dňa 10.12.2012</t>
  </si>
  <si>
    <t>500/1085/1518/2011 zo dňa 24.06.2011</t>
  </si>
  <si>
    <t>500/2525/14654/2011 zo dňa 09.12.2011</t>
  </si>
  <si>
    <t>500/1139/1763/2010 zo dňa 05.08.2010</t>
  </si>
  <si>
    <t>500/1906/12738/2010 zo dňa 07.12.2010</t>
  </si>
  <si>
    <t>500/1430/2046/2009 zo dňa 13.08.2009</t>
  </si>
  <si>
    <t>500/2343/14550/2009 zo dňa 02.12.2009</t>
  </si>
  <si>
    <t>500/1635/476/2008 zo dňa 04.11.2008</t>
  </si>
  <si>
    <t>500/1666/98/2008 zo dňa 30.11.2008</t>
  </si>
  <si>
    <t>501VDJ/302/2007 zo dňa 05.02.2008</t>
  </si>
  <si>
    <t>500/1681/16223/2007 zo dňa 14.12.2007</t>
  </si>
  <si>
    <t>500/1681/14928/2007 zo dňa 06.12.2007</t>
  </si>
  <si>
    <t>500/1656/12421/2006 zo dňa 28.11.2006</t>
  </si>
  <si>
    <t>500/1711/600/2005 zo dňa 10.02.2006</t>
  </si>
  <si>
    <t>500/1707/12924/2005 zo dňa 10.12.2005</t>
  </si>
  <si>
    <t>500/1707D/4501/2005 zo dňa 02.04.2007</t>
  </si>
  <si>
    <t>500/4235/11263/2004 zo dňa 03.12.2004</t>
  </si>
  <si>
    <t>zápočet s offsetom</t>
  </si>
  <si>
    <t>500/1660/927/2006 zo dňa 21.11.2006</t>
  </si>
  <si>
    <t>500/1707D/9341/2005 zo dňa 03.04.2007</t>
  </si>
  <si>
    <t>29,20 EUR</t>
  </si>
  <si>
    <t xml:space="preserve"> - </t>
  </si>
  <si>
    <t xml:space="preserve"> -</t>
  </si>
  <si>
    <t>offset do nuly</t>
  </si>
  <si>
    <t>uhradená suma v SKK</t>
  </si>
  <si>
    <t>115 026,04 *</t>
  </si>
  <si>
    <t>Uhradené v SKK</t>
  </si>
  <si>
    <t>Vyplatené v SKK</t>
  </si>
  <si>
    <t>500/1707D/6718/2005 z 03.04.2007</t>
  </si>
  <si>
    <t>preddavok</t>
  </si>
  <si>
    <t>500/1709/338/2005 zo dňa 09.03.2006</t>
  </si>
  <si>
    <t>500/1658/366/2006 zo dňa 20.11.2006</t>
  </si>
  <si>
    <t>uhradená subjektu Agromal s.r.o.</t>
  </si>
  <si>
    <r>
      <t xml:space="preserve">Agromal spol. s.r.o.,  IČO: </t>
    </r>
    <r>
      <rPr>
        <b/>
        <strike/>
        <sz val="11"/>
        <color theme="1"/>
        <rFont val="Calibri"/>
        <family val="2"/>
        <charset val="238"/>
        <scheme val="minor"/>
      </rPr>
      <t>36583880</t>
    </r>
    <r>
      <rPr>
        <b/>
        <sz val="11"/>
        <color theme="1"/>
        <rFont val="Calibri"/>
        <family val="2"/>
        <charset val="238"/>
        <scheme val="minor"/>
      </rPr>
      <t>, IČO:</t>
    </r>
    <r>
      <rPr>
        <b/>
        <sz val="11"/>
        <color rgb="FFFF0000"/>
        <rFont val="Calibri"/>
        <family val="2"/>
        <charset val="238"/>
        <scheme val="minor"/>
      </rPr>
      <t>36 569 437</t>
    </r>
    <r>
      <rPr>
        <b/>
        <sz val="11"/>
        <color theme="1"/>
        <rFont val="Calibri"/>
        <family val="2"/>
        <charset val="238"/>
        <scheme val="minor"/>
      </rPr>
      <t xml:space="preserve">, reg. č.: 7300000669 - v roku 2004 </t>
    </r>
    <r>
      <rPr>
        <b/>
        <sz val="11"/>
        <color rgb="FFFF0000"/>
        <rFont val="Calibri"/>
        <family val="2"/>
        <charset val="238"/>
        <scheme val="minor"/>
      </rPr>
      <t>( Agromal spol.s.r.o. funguje v ORSR naďalej pod iným IČOm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</si>
</sst>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#,##0.00\ &quot;€&quot;;[Red]\-#,##0.00\ &quot;€&quot;"/>
    <numFmt numFmtId="43" formatCode="_-* #,##0.00\ _€_-;\-* #,##0.00\ _€_-;_-* &quot;-&quot;??\ _€_-;_-@_-"/>
    <numFmt numFmtId="164" formatCode="#,##0.00\ &quot;€&quot;"/>
    <numFmt numFmtId="165" formatCode="_-* #,##0.00\ [$€-41B]_-;\-* #,##0.00\ [$€-41B]_-;_-* &quot;-&quot;??\ [$€-41B]_-;_-@_-"/>
    <numFmt numFmtId="166" formatCode="0.000"/>
    <numFmt numFmtId="167" formatCode="#,##0.00_ ;\-#,##0.00\ 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32">
    <xf numFmtId="0" fontId="0" fillId="0" borderId="0" xfId="0"/>
    <xf numFmtId="0" fontId="3" fillId="0" borderId="0" xfId="1"/>
    <xf numFmtId="0" fontId="3" fillId="0" borderId="0" xfId="1" applyFont="1" applyBorder="1"/>
    <xf numFmtId="14" fontId="3" fillId="0" borderId="0" xfId="1" applyNumberFormat="1" applyBorder="1"/>
    <xf numFmtId="0" fontId="3" fillId="0" borderId="0" xfId="1" applyBorder="1"/>
    <xf numFmtId="0" fontId="3" fillId="0" borderId="0" xfId="1" applyBorder="1" applyAlignment="1">
      <alignment horizontal="center"/>
    </xf>
    <xf numFmtId="164" fontId="3" fillId="0" borderId="0" xfId="1" applyNumberFormat="1" applyBorder="1"/>
    <xf numFmtId="0" fontId="1" fillId="0" borderId="0" xfId="1" applyFont="1"/>
    <xf numFmtId="0" fontId="2" fillId="0" borderId="0" xfId="1" applyFont="1" applyAlignment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/>
    <xf numFmtId="0" fontId="2" fillId="0" borderId="0" xfId="1" applyFont="1" applyFill="1" applyBorder="1"/>
    <xf numFmtId="0" fontId="3" fillId="0" borderId="1" xfId="1" applyBorder="1"/>
    <xf numFmtId="2" fontId="0" fillId="0" borderId="1" xfId="2" applyNumberFormat="1" applyFont="1" applyBorder="1" applyAlignment="1">
      <alignment horizontal="center"/>
    </xf>
    <xf numFmtId="2" fontId="3" fillId="0" borderId="1" xfId="1" applyNumberFormat="1" applyBorder="1"/>
    <xf numFmtId="0" fontId="2" fillId="0" borderId="1" xfId="1" applyFont="1" applyBorder="1"/>
    <xf numFmtId="4" fontId="3" fillId="0" borderId="1" xfId="1" applyNumberFormat="1" applyBorder="1" applyAlignment="1">
      <alignment horizontal="center"/>
    </xf>
    <xf numFmtId="43" fontId="0" fillId="0" borderId="1" xfId="2" applyFont="1" applyBorder="1" applyAlignment="1">
      <alignment horizontal="right"/>
    </xf>
    <xf numFmtId="4" fontId="3" fillId="0" borderId="1" xfId="1" applyNumberFormat="1" applyBorder="1"/>
    <xf numFmtId="0" fontId="2" fillId="2" borderId="1" xfId="1" applyFont="1" applyFill="1" applyBorder="1" applyAlignment="1">
      <alignment wrapText="1"/>
    </xf>
    <xf numFmtId="164" fontId="2" fillId="2" borderId="1" xfId="1" applyNumberFormat="1" applyFont="1" applyFill="1" applyBorder="1" applyAlignment="1">
      <alignment wrapText="1"/>
    </xf>
    <xf numFmtId="0" fontId="2" fillId="2" borderId="1" xfId="1" applyFont="1" applyFill="1" applyBorder="1"/>
    <xf numFmtId="14" fontId="3" fillId="0" borderId="1" xfId="3" applyNumberFormat="1" applyFont="1" applyFill="1" applyBorder="1" applyAlignment="1">
      <alignment horizontal="right"/>
    </xf>
    <xf numFmtId="43" fontId="0" fillId="0" borderId="1" xfId="2" applyFont="1" applyBorder="1"/>
    <xf numFmtId="164" fontId="3" fillId="0" borderId="0" xfId="1" applyNumberFormat="1"/>
    <xf numFmtId="43" fontId="0" fillId="0" borderId="0" xfId="2" applyFont="1" applyBorder="1"/>
    <xf numFmtId="43" fontId="0" fillId="0" borderId="0" xfId="2" applyFont="1" applyBorder="1" applyAlignment="1">
      <alignment horizontal="right"/>
    </xf>
    <xf numFmtId="0" fontId="2" fillId="0" borderId="0" xfId="1" applyFont="1" applyBorder="1"/>
    <xf numFmtId="0" fontId="5" fillId="0" borderId="1" xfId="1" applyFont="1" applyBorder="1"/>
    <xf numFmtId="43" fontId="0" fillId="0" borderId="1" xfId="2" applyFont="1" applyBorder="1" applyAlignment="1"/>
    <xf numFmtId="2" fontId="3" fillId="0" borderId="0" xfId="1" applyNumberFormat="1" applyBorder="1"/>
    <xf numFmtId="43" fontId="3" fillId="0" borderId="0" xfId="1" applyNumberFormat="1"/>
    <xf numFmtId="4" fontId="1" fillId="0" borderId="1" xfId="3" applyNumberFormat="1" applyFill="1" applyBorder="1"/>
    <xf numFmtId="14" fontId="1" fillId="0" borderId="1" xfId="3" applyNumberFormat="1" applyFill="1" applyBorder="1"/>
    <xf numFmtId="43" fontId="0" fillId="0" borderId="1" xfId="2" applyFont="1" applyFill="1" applyBorder="1" applyAlignment="1">
      <alignment horizontal="right"/>
    </xf>
    <xf numFmtId="0" fontId="3" fillId="0" borderId="0" xfId="1" applyFill="1"/>
    <xf numFmtId="2" fontId="3" fillId="0" borderId="1" xfId="1" applyNumberFormat="1" applyFill="1" applyBorder="1" applyAlignment="1">
      <alignment horizontal="center"/>
    </xf>
    <xf numFmtId="2" fontId="3" fillId="0" borderId="1" xfId="1" applyNumberFormat="1" applyBorder="1" applyAlignment="1">
      <alignment horizontal="center"/>
    </xf>
    <xf numFmtId="43" fontId="0" fillId="3" borderId="1" xfId="2" applyFont="1" applyFill="1" applyBorder="1" applyAlignment="1">
      <alignment horizontal="right"/>
    </xf>
    <xf numFmtId="14" fontId="1" fillId="0" borderId="1" xfId="3" applyNumberFormat="1" applyFont="1" applyFill="1" applyBorder="1" applyAlignment="1">
      <alignment horizontal="right"/>
    </xf>
    <xf numFmtId="43" fontId="0" fillId="0" borderId="0" xfId="2" applyFont="1" applyAlignment="1">
      <alignment horizontal="right"/>
    </xf>
    <xf numFmtId="0" fontId="3" fillId="0" borderId="1" xfId="1" applyBorder="1" applyAlignment="1">
      <alignment horizontal="center"/>
    </xf>
    <xf numFmtId="0" fontId="1" fillId="0" borderId="1" xfId="1" applyFont="1" applyBorder="1" applyAlignment="1">
      <alignment wrapText="1"/>
    </xf>
    <xf numFmtId="0" fontId="2" fillId="0" borderId="0" xfId="1" applyFont="1"/>
    <xf numFmtId="0" fontId="1" fillId="0" borderId="0" xfId="3"/>
    <xf numFmtId="0" fontId="1" fillId="0" borderId="1" xfId="3" applyFont="1" applyBorder="1" applyAlignment="1">
      <alignment horizontal="left" wrapText="1"/>
    </xf>
    <xf numFmtId="43" fontId="0" fillId="0" borderId="1" xfId="4" applyFont="1" applyBorder="1" applyAlignment="1">
      <alignment horizontal="left"/>
    </xf>
    <xf numFmtId="43" fontId="0" fillId="0" borderId="1" xfId="4" applyFont="1" applyBorder="1" applyAlignment="1">
      <alignment vertical="center" wrapText="1"/>
    </xf>
    <xf numFmtId="43" fontId="0" fillId="0" borderId="1" xfId="4" applyFont="1" applyBorder="1" applyAlignment="1">
      <alignment horizontal="center" vertical="center" wrapText="1"/>
    </xf>
    <xf numFmtId="0" fontId="2" fillId="0" borderId="1" xfId="3" applyFont="1" applyBorder="1" applyAlignment="1">
      <alignment horizontal="left"/>
    </xf>
    <xf numFmtId="0" fontId="2" fillId="2" borderId="1" xfId="3" applyFont="1" applyFill="1" applyBorder="1" applyAlignment="1">
      <alignment wrapText="1"/>
    </xf>
    <xf numFmtId="164" fontId="2" fillId="2" borderId="1" xfId="3" applyNumberFormat="1" applyFont="1" applyFill="1" applyBorder="1" applyAlignment="1">
      <alignment wrapText="1"/>
    </xf>
    <xf numFmtId="0" fontId="2" fillId="2" borderId="1" xfId="3" applyFont="1" applyFill="1" applyBorder="1"/>
    <xf numFmtId="164" fontId="1" fillId="0" borderId="0" xfId="3" applyNumberFormat="1"/>
    <xf numFmtId="0" fontId="2" fillId="0" borderId="0" xfId="3" applyFont="1"/>
    <xf numFmtId="4" fontId="3" fillId="0" borderId="0" xfId="1" applyNumberFormat="1" applyBorder="1" applyAlignment="1">
      <alignment horizontal="right"/>
    </xf>
    <xf numFmtId="1" fontId="3" fillId="0" borderId="0" xfId="1" applyNumberFormat="1" applyBorder="1" applyAlignment="1">
      <alignment horizontal="center"/>
    </xf>
    <xf numFmtId="0" fontId="1" fillId="0" borderId="0" xfId="3" applyFont="1"/>
    <xf numFmtId="14" fontId="3" fillId="0" borderId="1" xfId="1" applyNumberFormat="1" applyFont="1" applyFill="1" applyBorder="1"/>
    <xf numFmtId="0" fontId="1" fillId="0" borderId="0" xfId="1" applyFont="1" applyFill="1" applyBorder="1" applyAlignment="1">
      <alignment horizontal="right" wrapText="1"/>
    </xf>
    <xf numFmtId="4" fontId="3" fillId="0" borderId="0" xfId="1" applyNumberFormat="1" applyBorder="1"/>
    <xf numFmtId="4" fontId="3" fillId="0" borderId="0" xfId="1" applyNumberFormat="1" applyBorder="1" applyAlignment="1">
      <alignment vertical="center" wrapText="1"/>
    </xf>
    <xf numFmtId="2" fontId="3" fillId="0" borderId="0" xfId="1" applyNumberFormat="1" applyBorder="1" applyAlignment="1">
      <alignment vertical="center" wrapText="1"/>
    </xf>
    <xf numFmtId="14" fontId="3" fillId="0" borderId="1" xfId="1" applyNumberFormat="1" applyFont="1" applyFill="1" applyBorder="1" applyAlignment="1">
      <alignment horizontal="right"/>
    </xf>
    <xf numFmtId="4" fontId="3" fillId="0" borderId="1" xfId="1" applyNumberFormat="1" applyBorder="1" applyAlignment="1">
      <alignment horizontal="right"/>
    </xf>
    <xf numFmtId="0" fontId="1" fillId="0" borderId="1" xfId="1" applyFont="1" applyBorder="1" applyAlignment="1">
      <alignment horizontal="right" wrapText="1"/>
    </xf>
    <xf numFmtId="0" fontId="2" fillId="0" borderId="1" xfId="1" applyFont="1" applyFill="1" applyBorder="1"/>
    <xf numFmtId="4" fontId="3" fillId="0" borderId="1" xfId="1" applyNumberFormat="1" applyBorder="1" applyAlignment="1">
      <alignment horizontal="right" vertical="center" wrapText="1"/>
    </xf>
    <xf numFmtId="2" fontId="3" fillId="0" borderId="0" xfId="1" applyNumberFormat="1"/>
    <xf numFmtId="0" fontId="2" fillId="2" borderId="1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4" fontId="3" fillId="0" borderId="1" xfId="1" applyNumberFormat="1" applyBorder="1" applyAlignment="1">
      <alignment vertical="center" wrapText="1"/>
    </xf>
    <xf numFmtId="0" fontId="3" fillId="0" borderId="0" xfId="1" applyAlignment="1">
      <alignment vertical="center" wrapText="1"/>
    </xf>
    <xf numFmtId="0" fontId="3" fillId="0" borderId="1" xfId="1" applyBorder="1" applyAlignment="1">
      <alignment vertical="center" wrapText="1"/>
    </xf>
    <xf numFmtId="0" fontId="3" fillId="0" borderId="0" xfId="1" applyAlignment="1">
      <alignment horizontal="right" vertical="center" wrapText="1"/>
    </xf>
    <xf numFmtId="0" fontId="3" fillId="0" borderId="1" xfId="1" applyBorder="1" applyAlignment="1">
      <alignment horizontal="right"/>
    </xf>
    <xf numFmtId="4" fontId="3" fillId="0" borderId="2" xfId="1" applyNumberFormat="1" applyBorder="1" applyAlignment="1">
      <alignment horizontal="right"/>
    </xf>
    <xf numFmtId="0" fontId="1" fillId="0" borderId="1" xfId="1" applyFont="1" applyBorder="1" applyAlignment="1">
      <alignment horizontal="left" wrapText="1"/>
    </xf>
    <xf numFmtId="0" fontId="3" fillId="0" borderId="3" xfId="1" applyBorder="1"/>
    <xf numFmtId="4" fontId="3" fillId="0" borderId="3" xfId="1" applyNumberFormat="1" applyBorder="1"/>
    <xf numFmtId="4" fontId="3" fillId="0" borderId="0" xfId="1" applyNumberFormat="1" applyAlignment="1">
      <alignment horizontal="right"/>
    </xf>
    <xf numFmtId="4" fontId="3" fillId="0" borderId="1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/>
    </xf>
    <xf numFmtId="4" fontId="3" fillId="0" borderId="1" xfId="1" applyNumberFormat="1" applyBorder="1" applyAlignment="1"/>
    <xf numFmtId="4" fontId="3" fillId="0" borderId="1" xfId="1" applyNumberFormat="1" applyFill="1" applyBorder="1" applyAlignment="1">
      <alignment horizontal="right"/>
    </xf>
    <xf numFmtId="0" fontId="3" fillId="0" borderId="0" xfId="1" applyFont="1" applyBorder="1" applyAlignment="1">
      <alignment horizontal="center" vertical="center"/>
    </xf>
    <xf numFmtId="165" fontId="3" fillId="0" borderId="0" xfId="1" applyNumberFormat="1" applyBorder="1"/>
    <xf numFmtId="0" fontId="3" fillId="0" borderId="0" xfId="1" applyBorder="1" applyAlignment="1">
      <alignment wrapText="1"/>
    </xf>
    <xf numFmtId="4" fontId="0" fillId="0" borderId="0" xfId="2" applyNumberFormat="1" applyFont="1" applyBorder="1" applyAlignment="1">
      <alignment horizontal="right"/>
    </xf>
    <xf numFmtId="4" fontId="5" fillId="0" borderId="1" xfId="1" applyNumberFormat="1" applyFont="1" applyBorder="1"/>
    <xf numFmtId="4" fontId="0" fillId="0" borderId="1" xfId="2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4" fontId="5" fillId="0" borderId="1" xfId="2" applyNumberFormat="1" applyFont="1" applyBorder="1" applyAlignment="1">
      <alignment horizontal="right"/>
    </xf>
    <xf numFmtId="0" fontId="3" fillId="0" borderId="1" xfId="1" applyBorder="1" applyAlignment="1">
      <alignment horizontal="right" vertical="center" wrapText="1"/>
    </xf>
    <xf numFmtId="0" fontId="3" fillId="0" borderId="0" xfId="1" applyAlignment="1">
      <alignment horizontal="right"/>
    </xf>
    <xf numFmtId="0" fontId="3" fillId="0" borderId="1" xfId="1" applyBorder="1" applyAlignment="1">
      <alignment vertical="center"/>
    </xf>
    <xf numFmtId="4" fontId="0" fillId="0" borderId="1" xfId="2" applyNumberFormat="1" applyFont="1" applyBorder="1" applyAlignment="1">
      <alignment horizontal="right" wrapText="1"/>
    </xf>
    <xf numFmtId="4" fontId="3" fillId="0" borderId="1" xfId="1" applyNumberFormat="1" applyBorder="1" applyAlignment="1">
      <alignment wrapText="1"/>
    </xf>
    <xf numFmtId="4" fontId="3" fillId="0" borderId="0" xfId="1" applyNumberFormat="1" applyAlignment="1">
      <alignment wrapText="1"/>
    </xf>
    <xf numFmtId="4" fontId="3" fillId="0" borderId="1" xfId="3" applyNumberFormat="1" applyFont="1" applyFill="1" applyBorder="1" applyAlignment="1">
      <alignment horizontal="right"/>
    </xf>
    <xf numFmtId="14" fontId="3" fillId="3" borderId="1" xfId="3" applyNumberFormat="1" applyFont="1" applyFill="1" applyBorder="1" applyAlignment="1">
      <alignment horizontal="right"/>
    </xf>
    <xf numFmtId="0" fontId="3" fillId="0" borderId="1" xfId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4" fontId="3" fillId="3" borderId="1" xfId="3" applyNumberFormat="1" applyFont="1" applyFill="1" applyBorder="1" applyAlignment="1">
      <alignment horizontal="right"/>
    </xf>
    <xf numFmtId="4" fontId="5" fillId="0" borderId="1" xfId="2" applyNumberFormat="1" applyFont="1" applyBorder="1" applyAlignment="1">
      <alignment horizontal="center"/>
    </xf>
    <xf numFmtId="4" fontId="0" fillId="0" borderId="0" xfId="2" applyNumberFormat="1" applyFont="1" applyAlignment="1">
      <alignment horizontal="right"/>
    </xf>
    <xf numFmtId="14" fontId="3" fillId="0" borderId="1" xfId="3" applyNumberFormat="1" applyFont="1" applyFill="1" applyBorder="1"/>
    <xf numFmtId="14" fontId="3" fillId="0" borderId="1" xfId="1" applyNumberFormat="1" applyBorder="1"/>
    <xf numFmtId="4" fontId="3" fillId="0" borderId="1" xfId="1" applyNumberFormat="1" applyFill="1" applyBorder="1"/>
    <xf numFmtId="0" fontId="3" fillId="0" borderId="0" xfId="1" applyAlignment="1">
      <alignment vertical="center"/>
    </xf>
    <xf numFmtId="2" fontId="0" fillId="0" borderId="1" xfId="3" applyNumberFormat="1" applyFont="1" applyFill="1" applyBorder="1" applyAlignment="1">
      <alignment wrapText="1"/>
    </xf>
    <xf numFmtId="4" fontId="3" fillId="0" borderId="1" xfId="1" applyNumberFormat="1" applyFill="1" applyBorder="1" applyAlignment="1">
      <alignment vertical="center"/>
    </xf>
    <xf numFmtId="0" fontId="3" fillId="0" borderId="1" xfId="1" applyBorder="1" applyAlignment="1">
      <alignment horizontal="center" vertical="center" wrapText="1"/>
    </xf>
    <xf numFmtId="4" fontId="0" fillId="0" borderId="1" xfId="2" applyNumberFormat="1" applyFont="1" applyBorder="1" applyAlignment="1">
      <alignment horizontal="right" vertical="center"/>
    </xf>
    <xf numFmtId="0" fontId="2" fillId="0" borderId="1" xfId="1" applyFont="1" applyBorder="1" applyAlignment="1">
      <alignment vertical="center"/>
    </xf>
    <xf numFmtId="0" fontId="3" fillId="0" borderId="1" xfId="1" applyBorder="1" applyAlignment="1">
      <alignment horizontal="left" vertical="center"/>
    </xf>
    <xf numFmtId="164" fontId="6" fillId="0" borderId="1" xfId="1" applyNumberFormat="1" applyFont="1" applyBorder="1"/>
    <xf numFmtId="14" fontId="3" fillId="0" borderId="1" xfId="1" applyNumberFormat="1" applyBorder="1" applyAlignment="1">
      <alignment horizontal="center"/>
    </xf>
    <xf numFmtId="164" fontId="6" fillId="0" borderId="1" xfId="1" applyNumberFormat="1" applyFont="1" applyBorder="1" applyAlignment="1">
      <alignment vertical="center"/>
    </xf>
    <xf numFmtId="14" fontId="3" fillId="0" borderId="1" xfId="1" applyNumberForma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4" xfId="1" applyBorder="1" applyAlignment="1">
      <alignment horizontal="center" vertical="center" wrapText="1"/>
    </xf>
    <xf numFmtId="8" fontId="6" fillId="0" borderId="1" xfId="1" applyNumberFormat="1" applyFont="1" applyBorder="1" applyAlignment="1">
      <alignment horizontal="right" vertical="center"/>
    </xf>
    <xf numFmtId="14" fontId="3" fillId="0" borderId="4" xfId="1" applyNumberFormat="1" applyBorder="1" applyAlignment="1">
      <alignment horizontal="center" vertical="center" wrapText="1"/>
    </xf>
    <xf numFmtId="0" fontId="3" fillId="0" borderId="4" xfId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43" fontId="0" fillId="0" borderId="1" xfId="4" applyFont="1" applyBorder="1" applyAlignment="1"/>
    <xf numFmtId="0" fontId="1" fillId="0" borderId="1" xfId="3" applyBorder="1"/>
    <xf numFmtId="2" fontId="1" fillId="0" borderId="1" xfId="3" applyNumberFormat="1" applyBorder="1" applyAlignment="1">
      <alignment horizontal="center"/>
    </xf>
    <xf numFmtId="0" fontId="2" fillId="0" borderId="1" xfId="3" applyFont="1" applyFill="1" applyBorder="1" applyAlignment="1"/>
    <xf numFmtId="0" fontId="1" fillId="0" borderId="1" xfId="3" applyBorder="1" applyAlignment="1"/>
    <xf numFmtId="0" fontId="2" fillId="0" borderId="1" xfId="3" applyFont="1" applyBorder="1" applyAlignment="1"/>
    <xf numFmtId="0" fontId="1" fillId="0" borderId="2" xfId="3" applyNumberFormat="1" applyBorder="1" applyAlignment="1">
      <alignment horizontal="left"/>
    </xf>
    <xf numFmtId="43" fontId="0" fillId="0" borderId="1" xfId="4" applyFont="1" applyBorder="1" applyAlignment="1">
      <alignment horizontal="center"/>
    </xf>
    <xf numFmtId="0" fontId="1" fillId="0" borderId="1" xfId="3" applyBorder="1" applyAlignment="1">
      <alignment horizontal="center"/>
    </xf>
    <xf numFmtId="0" fontId="2" fillId="0" borderId="1" xfId="3" applyFont="1" applyBorder="1"/>
    <xf numFmtId="0" fontId="1" fillId="0" borderId="2" xfId="3" applyNumberFormat="1" applyBorder="1" applyAlignment="1">
      <alignment horizontal="center"/>
    </xf>
    <xf numFmtId="0" fontId="1" fillId="0" borderId="0" xfId="3" applyAlignment="1">
      <alignment horizontal="center" vertical="center" wrapText="1"/>
    </xf>
    <xf numFmtId="43" fontId="0" fillId="0" borderId="2" xfId="4" applyFont="1" applyBorder="1" applyAlignment="1">
      <alignment horizontal="center"/>
    </xf>
    <xf numFmtId="43" fontId="0" fillId="0" borderId="0" xfId="4" applyFont="1" applyAlignment="1">
      <alignment horizontal="center" vertical="center" wrapText="1"/>
    </xf>
    <xf numFmtId="0" fontId="1" fillId="0" borderId="1" xfId="3" applyNumberFormat="1" applyBorder="1" applyAlignment="1">
      <alignment horizontal="center"/>
    </xf>
    <xf numFmtId="2" fontId="0" fillId="0" borderId="1" xfId="4" applyNumberFormat="1" applyFont="1" applyBorder="1" applyAlignment="1">
      <alignment horizontal="center"/>
    </xf>
    <xf numFmtId="43" fontId="0" fillId="0" borderId="2" xfId="4" applyFont="1" applyBorder="1"/>
    <xf numFmtId="43" fontId="0" fillId="0" borderId="1" xfId="4" applyFont="1" applyBorder="1"/>
    <xf numFmtId="43" fontId="0" fillId="0" borderId="1" xfId="4" applyFont="1" applyBorder="1" applyAlignment="1">
      <alignment horizontal="left" vertical="center" wrapText="1"/>
    </xf>
    <xf numFmtId="43" fontId="0" fillId="0" borderId="0" xfId="4" applyFont="1" applyAlignment="1">
      <alignment vertical="center" wrapText="1"/>
    </xf>
    <xf numFmtId="0" fontId="5" fillId="0" borderId="1" xfId="3" applyFont="1" applyBorder="1"/>
    <xf numFmtId="43" fontId="1" fillId="0" borderId="0" xfId="3" applyNumberFormat="1"/>
    <xf numFmtId="0" fontId="2" fillId="0" borderId="5" xfId="3" applyFont="1" applyFill="1" applyBorder="1"/>
    <xf numFmtId="43" fontId="1" fillId="0" borderId="1" xfId="3" applyNumberFormat="1" applyBorder="1"/>
    <xf numFmtId="0" fontId="0" fillId="0" borderId="1" xfId="4" applyNumberFormat="1" applyFont="1" applyBorder="1" applyAlignment="1">
      <alignment horizontal="center"/>
    </xf>
    <xf numFmtId="0" fontId="1" fillId="0" borderId="1" xfId="3" applyBorder="1" applyAlignment="1">
      <alignment horizontal="center" vertical="center" wrapText="1"/>
    </xf>
    <xf numFmtId="43" fontId="0" fillId="0" borderId="1" xfId="4" applyFont="1" applyBorder="1" applyAlignment="1">
      <alignment horizontal="right"/>
    </xf>
    <xf numFmtId="0" fontId="1" fillId="0" borderId="1" xfId="3" applyFill="1" applyBorder="1"/>
    <xf numFmtId="43" fontId="0" fillId="3" borderId="1" xfId="4" applyFont="1" applyFill="1" applyBorder="1" applyAlignment="1">
      <alignment horizontal="right"/>
    </xf>
    <xf numFmtId="4" fontId="1" fillId="0" borderId="0" xfId="3" applyNumberFormat="1"/>
    <xf numFmtId="14" fontId="6" fillId="3" borderId="1" xfId="3" applyNumberFormat="1" applyFont="1" applyFill="1" applyBorder="1" applyAlignment="1">
      <alignment horizontal="right"/>
    </xf>
    <xf numFmtId="0" fontId="2" fillId="3" borderId="0" xfId="3" applyFont="1" applyFill="1" applyBorder="1" applyAlignment="1">
      <alignment wrapText="1"/>
    </xf>
    <xf numFmtId="0" fontId="2" fillId="2" borderId="3" xfId="3" applyFont="1" applyFill="1" applyBorder="1" applyAlignment="1">
      <alignment wrapText="1"/>
    </xf>
    <xf numFmtId="14" fontId="1" fillId="3" borderId="1" xfId="3" applyNumberFormat="1" applyFont="1" applyFill="1" applyBorder="1" applyAlignment="1">
      <alignment horizontal="right"/>
    </xf>
    <xf numFmtId="165" fontId="3" fillId="0" borderId="1" xfId="1" applyNumberFormat="1" applyBorder="1"/>
    <xf numFmtId="0" fontId="3" fillId="0" borderId="1" xfId="1" applyFont="1" applyBorder="1" applyAlignment="1">
      <alignment horizontal="center" vertical="center" wrapText="1"/>
    </xf>
    <xf numFmtId="165" fontId="3" fillId="0" borderId="1" xfId="1" applyNumberFormat="1" applyBorder="1" applyAlignment="1">
      <alignment horizontal="center" vertical="center"/>
    </xf>
    <xf numFmtId="0" fontId="3" fillId="0" borderId="1" xfId="1" applyBorder="1" applyAlignment="1">
      <alignment horizontal="left"/>
    </xf>
    <xf numFmtId="4" fontId="3" fillId="0" borderId="0" xfId="1" applyNumberFormat="1"/>
    <xf numFmtId="0" fontId="1" fillId="0" borderId="1" xfId="1" applyFont="1" applyBorder="1" applyAlignment="1">
      <alignment horizontal="center" wrapText="1"/>
    </xf>
    <xf numFmtId="43" fontId="0" fillId="0" borderId="0" xfId="2" applyFont="1"/>
    <xf numFmtId="3" fontId="3" fillId="0" borderId="1" xfId="1" applyNumberFormat="1" applyBorder="1" applyAlignment="1">
      <alignment horizontal="right"/>
    </xf>
    <xf numFmtId="0" fontId="2" fillId="0" borderId="4" xfId="1" applyFont="1" applyFill="1" applyBorder="1"/>
    <xf numFmtId="0" fontId="3" fillId="0" borderId="4" xfId="1" applyBorder="1" applyAlignment="1">
      <alignment horizontal="right"/>
    </xf>
    <xf numFmtId="0" fontId="3" fillId="0" borderId="2" xfId="1" applyBorder="1" applyAlignment="1">
      <alignment horizontal="right"/>
    </xf>
    <xf numFmtId="2" fontId="3" fillId="0" borderId="2" xfId="1" applyNumberFormat="1" applyBorder="1"/>
    <xf numFmtId="2" fontId="3" fillId="0" borderId="3" xfId="1" applyNumberFormat="1" applyBorder="1"/>
    <xf numFmtId="0" fontId="3" fillId="0" borderId="2" xfId="1" applyBorder="1"/>
    <xf numFmtId="4" fontId="3" fillId="0" borderId="2" xfId="1" applyNumberFormat="1" applyBorder="1"/>
    <xf numFmtId="2" fontId="3" fillId="0" borderId="1" xfId="1" applyNumberFormat="1" applyBorder="1" applyAlignment="1"/>
    <xf numFmtId="14" fontId="3" fillId="3" borderId="1" xfId="1" applyNumberFormat="1" applyFont="1" applyFill="1" applyBorder="1" applyAlignment="1">
      <alignment horizontal="right"/>
    </xf>
    <xf numFmtId="14" fontId="3" fillId="3" borderId="1" xfId="1" applyNumberFormat="1" applyFill="1" applyBorder="1"/>
    <xf numFmtId="2" fontId="0" fillId="0" borderId="0" xfId="2" applyNumberFormat="1" applyFont="1" applyBorder="1" applyAlignment="1">
      <alignment horizontal="center"/>
    </xf>
    <xf numFmtId="0" fontId="3" fillId="0" borderId="1" xfId="1" applyFill="1" applyBorder="1"/>
    <xf numFmtId="2" fontId="3" fillId="0" borderId="1" xfId="1" applyNumberFormat="1" applyBorder="1" applyAlignment="1">
      <alignment horizontal="right"/>
    </xf>
    <xf numFmtId="14" fontId="7" fillId="3" borderId="1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center" vertical="center" wrapText="1"/>
    </xf>
    <xf numFmtId="0" fontId="8" fillId="0" borderId="0" xfId="1" applyFont="1"/>
    <xf numFmtId="0" fontId="0" fillId="0" borderId="0" xfId="3" applyFont="1"/>
    <xf numFmtId="0" fontId="2" fillId="0" borderId="0" xfId="3" applyFont="1" applyAlignment="1">
      <alignment horizontal="center"/>
    </xf>
    <xf numFmtId="0" fontId="3" fillId="0" borderId="0" xfId="1" applyAlignment="1">
      <alignment horizontal="center"/>
    </xf>
    <xf numFmtId="0" fontId="1" fillId="0" borderId="3" xfId="1" applyFont="1" applyBorder="1" applyAlignment="1">
      <alignment horizontal="left" wrapText="1"/>
    </xf>
    <xf numFmtId="0" fontId="2" fillId="2" borderId="3" xfId="1" applyFont="1" applyFill="1" applyBorder="1" applyAlignment="1">
      <alignment wrapText="1"/>
    </xf>
    <xf numFmtId="0" fontId="1" fillId="0" borderId="3" xfId="1" applyFont="1" applyBorder="1" applyAlignment="1">
      <alignment wrapText="1"/>
    </xf>
    <xf numFmtId="14" fontId="3" fillId="0" borderId="1" xfId="1" applyNumberFormat="1" applyFill="1" applyBorder="1"/>
    <xf numFmtId="14" fontId="1" fillId="0" borderId="1" xfId="1" applyNumberFormat="1" applyFont="1" applyFill="1" applyBorder="1" applyAlignment="1">
      <alignment horizontal="right" wrapText="1"/>
    </xf>
    <xf numFmtId="0" fontId="3" fillId="0" borderId="0" xfId="1" applyFont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1" fillId="0" borderId="3" xfId="1" applyFont="1" applyFill="1" applyBorder="1" applyAlignment="1">
      <alignment horizontal="right" wrapText="1"/>
    </xf>
    <xf numFmtId="0" fontId="1" fillId="0" borderId="3" xfId="1" applyFont="1" applyBorder="1" applyAlignment="1">
      <alignment horizontal="right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3" xfId="1" applyBorder="1" applyAlignment="1">
      <alignment horizontal="right"/>
    </xf>
    <xf numFmtId="0" fontId="2" fillId="2" borderId="1" xfId="1" applyFont="1" applyFill="1" applyBorder="1" applyAlignment="1">
      <alignment horizontal="center" vertical="center"/>
    </xf>
    <xf numFmtId="0" fontId="3" fillId="0" borderId="8" xfId="1" applyBorder="1" applyAlignment="1">
      <alignment horizontal="right" vertical="center" wrapText="1"/>
    </xf>
    <xf numFmtId="1" fontId="3" fillId="0" borderId="1" xfId="1" applyNumberFormat="1" applyBorder="1" applyAlignment="1"/>
    <xf numFmtId="4" fontId="3" fillId="0" borderId="1" xfId="1" applyNumberFormat="1" applyFill="1" applyBorder="1" applyAlignment="1"/>
    <xf numFmtId="0" fontId="1" fillId="0" borderId="3" xfId="3" applyBorder="1" applyAlignment="1"/>
    <xf numFmtId="0" fontId="1" fillId="0" borderId="3" xfId="3" applyBorder="1"/>
    <xf numFmtId="43" fontId="0" fillId="0" borderId="1" xfId="4" applyFont="1" applyFill="1" applyBorder="1" applyAlignment="1">
      <alignment horizontal="center"/>
    </xf>
    <xf numFmtId="14" fontId="6" fillId="0" borderId="1" xfId="1" applyNumberFormat="1" applyFont="1" applyFill="1" applyBorder="1" applyAlignment="1">
      <alignment horizontal="right"/>
    </xf>
    <xf numFmtId="43" fontId="0" fillId="0" borderId="1" xfId="4" applyFont="1" applyFill="1" applyBorder="1"/>
    <xf numFmtId="14" fontId="3" fillId="0" borderId="0" xfId="1" applyNumberFormat="1" applyBorder="1" applyAlignment="1">
      <alignment horizontal="right"/>
    </xf>
    <xf numFmtId="49" fontId="3" fillId="0" borderId="0" xfId="1" applyNumberFormat="1" applyBorder="1" applyAlignment="1">
      <alignment horizontal="right"/>
    </xf>
    <xf numFmtId="0" fontId="3" fillId="0" borderId="0" xfId="1" applyBorder="1" applyAlignment="1">
      <alignment horizontal="right"/>
    </xf>
    <xf numFmtId="14" fontId="3" fillId="0" borderId="0" xfId="1" applyNumberFormat="1"/>
    <xf numFmtId="4" fontId="3" fillId="0" borderId="0" xfId="1" applyNumberFormat="1" applyAlignment="1">
      <alignment vertical="center"/>
    </xf>
    <xf numFmtId="4" fontId="3" fillId="0" borderId="1" xfId="1" applyNumberFormat="1" applyBorder="1" applyAlignment="1">
      <alignment vertical="center"/>
    </xf>
    <xf numFmtId="4" fontId="3" fillId="0" borderId="1" xfId="1" applyNumberFormat="1" applyFont="1" applyBorder="1"/>
    <xf numFmtId="0" fontId="3" fillId="0" borderId="0" xfId="1" applyFont="1" applyBorder="1" applyAlignment="1">
      <alignment vertical="center"/>
    </xf>
    <xf numFmtId="14" fontId="3" fillId="0" borderId="0" xfId="1" applyNumberFormat="1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49" fontId="7" fillId="0" borderId="0" xfId="1" applyNumberFormat="1" applyFont="1" applyBorder="1" applyAlignment="1">
      <alignment horizontal="right"/>
    </xf>
    <xf numFmtId="0" fontId="3" fillId="0" borderId="0" xfId="1" applyBorder="1" applyAlignment="1">
      <alignment horizontal="justify" wrapText="1"/>
    </xf>
    <xf numFmtId="8" fontId="3" fillId="0" borderId="0" xfId="1" applyNumberFormat="1" applyBorder="1" applyAlignment="1">
      <alignment horizontal="center" vertical="center"/>
    </xf>
    <xf numFmtId="165" fontId="3" fillId="0" borderId="0" xfId="1" applyNumberFormat="1" applyBorder="1" applyAlignment="1"/>
    <xf numFmtId="14" fontId="3" fillId="0" borderId="0" xfId="1" applyNumberFormat="1" applyBorder="1" applyAlignment="1">
      <alignment horizontal="center"/>
    </xf>
    <xf numFmtId="0" fontId="3" fillId="0" borderId="0" xfId="1" applyBorder="1" applyAlignment="1">
      <alignment vertical="center"/>
    </xf>
    <xf numFmtId="0" fontId="3" fillId="0" borderId="0" xfId="1" applyBorder="1" applyAlignment="1">
      <alignment horizontal="left"/>
    </xf>
    <xf numFmtId="8" fontId="3" fillId="0" borderId="0" xfId="1" applyNumberFormat="1" applyBorder="1" applyAlignment="1">
      <alignment horizontal="right" vertical="center"/>
    </xf>
    <xf numFmtId="0" fontId="3" fillId="0" borderId="0" xfId="1" applyBorder="1" applyAlignment="1"/>
    <xf numFmtId="0" fontId="3" fillId="0" borderId="0" xfId="1" applyBorder="1" applyAlignment="1">
      <alignment horizontal="left" vertical="center"/>
    </xf>
    <xf numFmtId="14" fontId="3" fillId="0" borderId="0" xfId="1" applyNumberFormat="1" applyBorder="1" applyAlignment="1">
      <alignment vertical="center"/>
    </xf>
    <xf numFmtId="165" fontId="3" fillId="0" borderId="0" xfId="1" applyNumberFormat="1" applyBorder="1" applyAlignment="1">
      <alignment vertical="center"/>
    </xf>
    <xf numFmtId="14" fontId="6" fillId="0" borderId="0" xfId="1" applyNumberFormat="1" applyFont="1" applyBorder="1" applyAlignment="1">
      <alignment horizontal="right" vertical="center"/>
    </xf>
    <xf numFmtId="0" fontId="6" fillId="0" borderId="0" xfId="1" applyFont="1" applyBorder="1"/>
    <xf numFmtId="14" fontId="6" fillId="0" borderId="0" xfId="1" applyNumberFormat="1" applyFont="1" applyBorder="1"/>
    <xf numFmtId="0" fontId="6" fillId="0" borderId="0" xfId="1" applyFont="1" applyBorder="1" applyAlignment="1">
      <alignment horizontal="center"/>
    </xf>
    <xf numFmtId="165" fontId="6" fillId="0" borderId="0" xfId="1" applyNumberFormat="1" applyFont="1" applyBorder="1"/>
    <xf numFmtId="0" fontId="3" fillId="0" borderId="1" xfId="1" applyBorder="1" applyAlignment="1">
      <alignment horizontal="left" wrapText="1"/>
    </xf>
    <xf numFmtId="0" fontId="3" fillId="0" borderId="1" xfId="1" applyNumberFormat="1" applyBorder="1" applyAlignment="1">
      <alignment horizontal="right" vertical="center"/>
    </xf>
    <xf numFmtId="49" fontId="7" fillId="0" borderId="1" xfId="1" applyNumberFormat="1" applyFont="1" applyBorder="1" applyAlignment="1">
      <alignment horizontal="right"/>
    </xf>
    <xf numFmtId="14" fontId="3" fillId="0" borderId="1" xfId="1" applyNumberFormat="1" applyBorder="1" applyAlignment="1">
      <alignment horizontal="right"/>
    </xf>
    <xf numFmtId="0" fontId="3" fillId="0" borderId="1" xfId="1" applyBorder="1" applyAlignment="1">
      <alignment wrapText="1"/>
    </xf>
    <xf numFmtId="49" fontId="3" fillId="0" borderId="1" xfId="1" applyNumberFormat="1" applyBorder="1" applyAlignment="1">
      <alignment horizontal="right"/>
    </xf>
    <xf numFmtId="0" fontId="3" fillId="0" borderId="1" xfId="1" applyBorder="1" applyAlignment="1">
      <alignment horizontal="left" vertical="center" wrapText="1"/>
    </xf>
    <xf numFmtId="165" fontId="3" fillId="0" borderId="1" xfId="1" applyNumberFormat="1" applyBorder="1" applyAlignment="1"/>
    <xf numFmtId="8" fontId="3" fillId="0" borderId="1" xfId="1" applyNumberFormat="1" applyBorder="1" applyAlignment="1">
      <alignment horizontal="right" vertical="center"/>
    </xf>
    <xf numFmtId="14" fontId="3" fillId="0" borderId="1" xfId="1" applyNumberFormat="1" applyBorder="1" applyAlignment="1">
      <alignment horizontal="right" vertical="center"/>
    </xf>
    <xf numFmtId="0" fontId="3" fillId="0" borderId="1" xfId="1" applyNumberFormat="1" applyFont="1" applyBorder="1" applyAlignment="1">
      <alignment horizontal="right" vertical="center" wrapText="1"/>
    </xf>
    <xf numFmtId="165" fontId="3" fillId="0" borderId="1" xfId="1" applyNumberFormat="1" applyBorder="1" applyAlignment="1">
      <alignment vertical="center"/>
    </xf>
    <xf numFmtId="14" fontId="6" fillId="0" borderId="1" xfId="1" applyNumberFormat="1" applyFont="1" applyBorder="1" applyAlignment="1">
      <alignment horizontal="right" vertical="center"/>
    </xf>
    <xf numFmtId="0" fontId="6" fillId="0" borderId="1" xfId="1" applyFont="1" applyBorder="1" applyAlignment="1">
      <alignment horizontal="left" wrapText="1"/>
    </xf>
    <xf numFmtId="0" fontId="6" fillId="0" borderId="1" xfId="1" applyNumberFormat="1" applyFont="1" applyBorder="1" applyAlignment="1">
      <alignment horizontal="right" vertical="center"/>
    </xf>
    <xf numFmtId="0" fontId="6" fillId="0" borderId="1" xfId="1" applyFont="1" applyBorder="1" applyAlignment="1">
      <alignment horizontal="center"/>
    </xf>
    <xf numFmtId="165" fontId="6" fillId="0" borderId="1" xfId="1" applyNumberFormat="1" applyFont="1" applyBorder="1"/>
    <xf numFmtId="14" fontId="6" fillId="0" borderId="1" xfId="1" applyNumberFormat="1" applyFont="1" applyBorder="1"/>
    <xf numFmtId="0" fontId="6" fillId="0" borderId="1" xfId="1" applyFont="1" applyBorder="1" applyAlignment="1">
      <alignment wrapText="1"/>
    </xf>
    <xf numFmtId="4" fontId="5" fillId="0" borderId="1" xfId="1" applyNumberFormat="1" applyFont="1" applyBorder="1" applyAlignment="1">
      <alignment vertical="center"/>
    </xf>
    <xf numFmtId="0" fontId="3" fillId="0" borderId="4" xfId="1" applyBorder="1" applyAlignment="1">
      <alignment horizontal="center" vertical="center"/>
    </xf>
    <xf numFmtId="4" fontId="0" fillId="0" borderId="1" xfId="2" applyNumberFormat="1" applyFont="1" applyBorder="1" applyAlignment="1">
      <alignment horizontal="center"/>
    </xf>
    <xf numFmtId="0" fontId="9" fillId="0" borderId="0" xfId="1" applyFont="1"/>
    <xf numFmtId="0" fontId="6" fillId="0" borderId="1" xfId="1" applyFont="1" applyBorder="1" applyAlignment="1">
      <alignment horizontal="center" vertical="center"/>
    </xf>
    <xf numFmtId="165" fontId="3" fillId="0" borderId="1" xfId="1" applyNumberFormat="1" applyBorder="1" applyAlignment="1">
      <alignment horizontal="right" vertical="center"/>
    </xf>
    <xf numFmtId="0" fontId="2" fillId="0" borderId="0" xfId="3" applyFont="1" applyAlignment="1"/>
    <xf numFmtId="0" fontId="2" fillId="0" borderId="0" xfId="3" applyFont="1" applyFill="1" applyBorder="1" applyAlignment="1"/>
    <xf numFmtId="0" fontId="2" fillId="0" borderId="0" xfId="3" applyFont="1" applyFill="1" applyBorder="1"/>
    <xf numFmtId="43" fontId="0" fillId="0" borderId="1" xfId="4" applyNumberFormat="1" applyFont="1" applyBorder="1" applyAlignment="1">
      <alignment horizontal="center"/>
    </xf>
    <xf numFmtId="2" fontId="1" fillId="0" borderId="1" xfId="3" applyNumberFormat="1" applyBorder="1"/>
    <xf numFmtId="43" fontId="0" fillId="0" borderId="1" xfId="4" applyNumberFormat="1" applyFont="1" applyBorder="1" applyAlignment="1">
      <alignment horizontal="right"/>
    </xf>
    <xf numFmtId="4" fontId="1" fillId="0" borderId="1" xfId="3" applyNumberFormat="1" applyBorder="1" applyAlignment="1">
      <alignment horizontal="right"/>
    </xf>
    <xf numFmtId="4" fontId="1" fillId="0" borderId="1" xfId="3" applyNumberFormat="1" applyBorder="1" applyAlignment="1">
      <alignment horizontal="center"/>
    </xf>
    <xf numFmtId="4" fontId="1" fillId="0" borderId="1" xfId="3" applyNumberFormat="1" applyBorder="1"/>
    <xf numFmtId="0" fontId="1" fillId="0" borderId="0" xfId="3" applyBorder="1"/>
    <xf numFmtId="43" fontId="0" fillId="0" borderId="0" xfId="4" applyFont="1" applyBorder="1"/>
    <xf numFmtId="43" fontId="0" fillId="0" borderId="0" xfId="4" applyFont="1" applyBorder="1" applyAlignment="1">
      <alignment horizontal="right"/>
    </xf>
    <xf numFmtId="0" fontId="2" fillId="0" borderId="0" xfId="3" applyFont="1" applyBorder="1"/>
    <xf numFmtId="2" fontId="1" fillId="0" borderId="0" xfId="3" applyNumberFormat="1" applyBorder="1"/>
    <xf numFmtId="43" fontId="1" fillId="0" borderId="1" xfId="3" applyNumberFormat="1" applyBorder="1" applyAlignment="1">
      <alignment horizontal="center"/>
    </xf>
    <xf numFmtId="2" fontId="1" fillId="0" borderId="1" xfId="3" applyNumberFormat="1" applyBorder="1" applyAlignment="1">
      <alignment horizontal="right"/>
    </xf>
    <xf numFmtId="166" fontId="1" fillId="0" borderId="1" xfId="3" applyNumberFormat="1" applyBorder="1"/>
    <xf numFmtId="43" fontId="0" fillId="0" borderId="0" xfId="4" applyFont="1" applyAlignment="1">
      <alignment horizontal="right"/>
    </xf>
    <xf numFmtId="0" fontId="1" fillId="0" borderId="1" xfId="3" applyBorder="1" applyAlignment="1">
      <alignment horizontal="right"/>
    </xf>
    <xf numFmtId="0" fontId="1" fillId="0" borderId="1" xfId="3" applyFont="1" applyBorder="1" applyAlignment="1">
      <alignment wrapText="1"/>
    </xf>
    <xf numFmtId="14" fontId="3" fillId="0" borderId="0" xfId="1" applyNumberFormat="1" applyFont="1" applyBorder="1" applyAlignment="1">
      <alignment horizontal="center" vertical="center"/>
    </xf>
    <xf numFmtId="165" fontId="3" fillId="0" borderId="0" xfId="1" applyNumberFormat="1" applyFont="1" applyBorder="1" applyAlignment="1"/>
    <xf numFmtId="165" fontId="3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/>
    <xf numFmtId="0" fontId="3" fillId="0" borderId="0" xfId="1" applyFont="1" applyBorder="1" applyAlignment="1">
      <alignment horizontal="left"/>
    </xf>
    <xf numFmtId="0" fontId="1" fillId="0" borderId="1" xfId="3" applyFont="1" applyFill="1" applyBorder="1"/>
    <xf numFmtId="0" fontId="1" fillId="0" borderId="1" xfId="3" applyFont="1" applyBorder="1"/>
    <xf numFmtId="2" fontId="1" fillId="0" borderId="1" xfId="3" applyNumberFormat="1" applyBorder="1" applyAlignment="1">
      <alignment horizontal="center" vertical="center" wrapText="1"/>
    </xf>
    <xf numFmtId="4" fontId="1" fillId="0" borderId="1" xfId="3" applyNumberFormat="1" applyBorder="1" applyAlignment="1">
      <alignment horizontal="center" vertical="center" wrapText="1"/>
    </xf>
    <xf numFmtId="0" fontId="1" fillId="0" borderId="0" xfId="3" applyAlignment="1">
      <alignment vertical="center" wrapText="1"/>
    </xf>
    <xf numFmtId="43" fontId="0" fillId="0" borderId="1" xfId="4" applyFont="1" applyBorder="1" applyAlignment="1">
      <alignment horizontal="right" vertical="center" wrapText="1"/>
    </xf>
    <xf numFmtId="0" fontId="2" fillId="3" borderId="1" xfId="1" applyFont="1" applyFill="1" applyBorder="1"/>
    <xf numFmtId="4" fontId="3" fillId="3" borderId="1" xfId="1" applyNumberFormat="1" applyFill="1" applyBorder="1"/>
    <xf numFmtId="0" fontId="3" fillId="3" borderId="1" xfId="1" applyFill="1" applyBorder="1" applyAlignment="1">
      <alignment horizontal="center" vertical="center"/>
    </xf>
    <xf numFmtId="4" fontId="3" fillId="3" borderId="0" xfId="1" applyNumberFormat="1" applyFill="1"/>
    <xf numFmtId="0" fontId="3" fillId="3" borderId="0" xfId="1" applyFill="1"/>
    <xf numFmtId="4" fontId="0" fillId="3" borderId="1" xfId="2" applyNumberFormat="1" applyFont="1" applyFill="1" applyBorder="1" applyAlignment="1">
      <alignment horizontal="right"/>
    </xf>
    <xf numFmtId="0" fontId="2" fillId="2" borderId="1" xfId="3" applyFont="1" applyFill="1" applyBorder="1" applyAlignment="1">
      <alignment horizontal="center" vertical="center" wrapText="1"/>
    </xf>
    <xf numFmtId="0" fontId="2" fillId="3" borderId="1" xfId="3" applyFont="1" applyFill="1" applyBorder="1"/>
    <xf numFmtId="4" fontId="1" fillId="3" borderId="1" xfId="3" applyNumberFormat="1" applyFill="1" applyBorder="1"/>
    <xf numFmtId="0" fontId="1" fillId="3" borderId="1" xfId="3" applyFill="1" applyBorder="1"/>
    <xf numFmtId="0" fontId="1" fillId="3" borderId="0" xfId="3" applyFill="1"/>
    <xf numFmtId="43" fontId="0" fillId="3" borderId="1" xfId="4" applyFont="1" applyFill="1" applyBorder="1" applyAlignment="1">
      <alignment vertical="center" wrapText="1"/>
    </xf>
    <xf numFmtId="43" fontId="0" fillId="3" borderId="1" xfId="4" applyFont="1" applyFill="1" applyBorder="1" applyAlignment="1">
      <alignment horizontal="center"/>
    </xf>
    <xf numFmtId="0" fontId="5" fillId="3" borderId="1" xfId="3" applyFont="1" applyFill="1" applyBorder="1"/>
    <xf numFmtId="4" fontId="1" fillId="3" borderId="0" xfId="3" applyNumberFormat="1" applyFont="1" applyFill="1"/>
    <xf numFmtId="0" fontId="1" fillId="3" borderId="0" xfId="3" applyFont="1" applyFill="1"/>
    <xf numFmtId="43" fontId="0" fillId="0" borderId="6" xfId="4" applyFont="1" applyBorder="1" applyAlignment="1">
      <alignment horizontal="center"/>
    </xf>
    <xf numFmtId="43" fontId="0" fillId="0" borderId="4" xfId="4" applyFont="1" applyBorder="1" applyAlignment="1">
      <alignment horizontal="center"/>
    </xf>
    <xf numFmtId="14" fontId="1" fillId="0" borderId="1" xfId="3" applyNumberFormat="1" applyBorder="1"/>
    <xf numFmtId="0" fontId="1" fillId="3" borderId="1" xfId="3" applyFont="1" applyFill="1" applyBorder="1"/>
    <xf numFmtId="14" fontId="1" fillId="3" borderId="1" xfId="3" applyNumberFormat="1" applyFill="1" applyBorder="1"/>
    <xf numFmtId="0" fontId="0" fillId="0" borderId="1" xfId="1" applyFont="1" applyBorder="1" applyAlignment="1">
      <alignment wrapText="1"/>
    </xf>
    <xf numFmtId="43" fontId="0" fillId="3" borderId="1" xfId="4" applyFont="1" applyFill="1" applyBorder="1" applyAlignment="1">
      <alignment horizontal="right" vertical="center" wrapText="1"/>
    </xf>
    <xf numFmtId="43" fontId="0" fillId="3" borderId="1" xfId="4" applyFont="1" applyFill="1" applyBorder="1" applyAlignment="1">
      <alignment horizontal="center" vertical="center" wrapText="1"/>
    </xf>
    <xf numFmtId="2" fontId="3" fillId="0" borderId="1" xfId="1" applyNumberFormat="1" applyBorder="1" applyAlignment="1">
      <alignment vertical="center" wrapText="1"/>
    </xf>
    <xf numFmtId="4" fontId="3" fillId="0" borderId="0" xfId="1" applyNumberFormat="1" applyAlignment="1">
      <alignment vertical="center" wrapText="1"/>
    </xf>
    <xf numFmtId="0" fontId="1" fillId="0" borderId="2" xfId="3" applyBorder="1" applyAlignment="1">
      <alignment horizontal="center"/>
    </xf>
    <xf numFmtId="0" fontId="10" fillId="0" borderId="0" xfId="1" applyFont="1" applyAlignment="1">
      <alignment vertical="center"/>
    </xf>
    <xf numFmtId="43" fontId="0" fillId="0" borderId="2" xfId="4" applyFont="1" applyBorder="1" applyAlignment="1">
      <alignment horizontal="center" vertical="center" wrapText="1"/>
    </xf>
    <xf numFmtId="43" fontId="0" fillId="0" borderId="1" xfId="2" applyFont="1" applyBorder="1" applyAlignment="1">
      <alignment horizontal="center"/>
    </xf>
    <xf numFmtId="0" fontId="3" fillId="3" borderId="1" xfId="1" applyFill="1" applyBorder="1"/>
    <xf numFmtId="0" fontId="6" fillId="3" borderId="0" xfId="3" applyFont="1" applyFill="1"/>
    <xf numFmtId="14" fontId="0" fillId="0" borderId="1" xfId="4" applyNumberFormat="1" applyFont="1" applyBorder="1" applyAlignment="1">
      <alignment horizontal="right"/>
    </xf>
    <xf numFmtId="4" fontId="3" fillId="0" borderId="1" xfId="1" applyNumberFormat="1" applyFill="1" applyBorder="1" applyAlignment="1">
      <alignment horizontal="center"/>
    </xf>
    <xf numFmtId="0" fontId="3" fillId="0" borderId="6" xfId="1" applyBorder="1"/>
    <xf numFmtId="4" fontId="3" fillId="0" borderId="6" xfId="1" applyNumberFormat="1" applyBorder="1" applyAlignment="1">
      <alignment horizontal="center"/>
    </xf>
    <xf numFmtId="43" fontId="0" fillId="0" borderId="6" xfId="2" applyFont="1" applyBorder="1" applyAlignment="1">
      <alignment horizontal="right"/>
    </xf>
    <xf numFmtId="4" fontId="3" fillId="0" borderId="6" xfId="1" applyNumberFormat="1" applyBorder="1"/>
    <xf numFmtId="0" fontId="2" fillId="0" borderId="6" xfId="1" applyFont="1" applyBorder="1"/>
    <xf numFmtId="0" fontId="3" fillId="3" borderId="0" xfId="1" applyFill="1" applyBorder="1" applyAlignment="1"/>
    <xf numFmtId="0" fontId="11" fillId="0" borderId="0" xfId="1" applyFont="1"/>
    <xf numFmtId="4" fontId="0" fillId="3" borderId="1" xfId="3" applyNumberFormat="1" applyFont="1" applyFill="1" applyBorder="1" applyAlignment="1">
      <alignment horizontal="center"/>
    </xf>
    <xf numFmtId="0" fontId="0" fillId="3" borderId="1" xfId="1" applyFont="1" applyFill="1" applyBorder="1" applyAlignment="1">
      <alignment wrapText="1"/>
    </xf>
    <xf numFmtId="0" fontId="1" fillId="0" borderId="1" xfId="0" applyFont="1" applyBorder="1" applyAlignment="1">
      <alignment horizontal="left" wrapText="1"/>
    </xf>
    <xf numFmtId="43" fontId="1" fillId="0" borderId="1" xfId="2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4" fontId="3" fillId="0" borderId="5" xfId="1" applyNumberFormat="1" applyFill="1" applyBorder="1"/>
    <xf numFmtId="4" fontId="0" fillId="0" borderId="1" xfId="2" applyNumberFormat="1" applyFont="1" applyFill="1" applyBorder="1" applyAlignment="1">
      <alignment horizontal="right"/>
    </xf>
    <xf numFmtId="43" fontId="0" fillId="0" borderId="1" xfId="4" applyFont="1" applyFill="1" applyBorder="1" applyAlignment="1">
      <alignment horizontal="right"/>
    </xf>
    <xf numFmtId="0" fontId="2" fillId="0" borderId="5" xfId="3" applyFont="1" applyBorder="1"/>
    <xf numFmtId="0" fontId="1" fillId="0" borderId="0" xfId="3" applyBorder="1" applyAlignment="1">
      <alignment horizontal="center" vertical="center" wrapText="1"/>
    </xf>
    <xf numFmtId="0" fontId="1" fillId="0" borderId="0" xfId="3" applyBorder="1" applyAlignment="1">
      <alignment horizontal="center"/>
    </xf>
    <xf numFmtId="0" fontId="0" fillId="0" borderId="0" xfId="4" applyNumberFormat="1" applyFont="1" applyBorder="1" applyAlignment="1">
      <alignment horizontal="center"/>
    </xf>
    <xf numFmtId="43" fontId="0" fillId="0" borderId="0" xfId="4" applyFont="1" applyFill="1" applyBorder="1" applyAlignment="1">
      <alignment horizontal="right"/>
    </xf>
    <xf numFmtId="14" fontId="3" fillId="3" borderId="0" xfId="3" applyNumberFormat="1" applyFont="1" applyFill="1" applyBorder="1" applyAlignment="1">
      <alignment horizontal="right"/>
    </xf>
    <xf numFmtId="4" fontId="3" fillId="0" borderId="0" xfId="3" applyNumberFormat="1" applyFont="1" applyFill="1" applyBorder="1" applyAlignment="1">
      <alignment horizontal="right"/>
    </xf>
    <xf numFmtId="0" fontId="8" fillId="0" borderId="0" xfId="1" applyFont="1" applyFill="1"/>
    <xf numFmtId="2" fontId="3" fillId="0" borderId="1" xfId="1" applyNumberFormat="1" applyFill="1" applyBorder="1"/>
    <xf numFmtId="0" fontId="1" fillId="0" borderId="3" xfId="1" applyFont="1" applyFill="1" applyBorder="1" applyAlignment="1">
      <alignment horizontal="left" wrapText="1"/>
    </xf>
    <xf numFmtId="0" fontId="3" fillId="0" borderId="0" xfId="1" applyAlignment="1">
      <alignment horizontal="center" vertical="center"/>
    </xf>
    <xf numFmtId="0" fontId="0" fillId="0" borderId="1" xfId="1" applyFont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wrapText="1"/>
    </xf>
    <xf numFmtId="0" fontId="3" fillId="0" borderId="1" xfId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4" fontId="3" fillId="0" borderId="8" xfId="1" applyNumberFormat="1" applyBorder="1" applyAlignment="1">
      <alignment horizontal="right"/>
    </xf>
    <xf numFmtId="14" fontId="3" fillId="0" borderId="1" xfId="3" applyNumberFormat="1" applyFont="1" applyFill="1" applyBorder="1" applyAlignment="1">
      <alignment horizontal="center"/>
    </xf>
    <xf numFmtId="14" fontId="1" fillId="0" borderId="1" xfId="3" applyNumberFormat="1" applyFont="1" applyBorder="1"/>
    <xf numFmtId="4" fontId="1" fillId="0" borderId="0" xfId="3" applyNumberFormat="1" applyFill="1"/>
    <xf numFmtId="0" fontId="2" fillId="0" borderId="1" xfId="0" applyFont="1" applyFill="1" applyBorder="1"/>
    <xf numFmtId="2" fontId="0" fillId="0" borderId="1" xfId="0" applyNumberFormat="1" applyFill="1" applyBorder="1" applyAlignment="1">
      <alignment horizontal="center" vertical="center"/>
    </xf>
    <xf numFmtId="43" fontId="0" fillId="0" borderId="1" xfId="2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" fontId="3" fillId="0" borderId="0" xfId="1" applyNumberFormat="1" applyFill="1"/>
    <xf numFmtId="0" fontId="2" fillId="2" borderId="6" xfId="3" applyFont="1" applyFill="1" applyBorder="1" applyAlignment="1">
      <alignment horizontal="center" vertical="center" wrapText="1"/>
    </xf>
    <xf numFmtId="4" fontId="3" fillId="3" borderId="1" xfId="1" applyNumberFormat="1" applyFill="1" applyBorder="1" applyAlignment="1">
      <alignment horizontal="right"/>
    </xf>
    <xf numFmtId="14" fontId="6" fillId="0" borderId="1" xfId="3" applyNumberFormat="1" applyFont="1" applyFill="1" applyBorder="1" applyAlignment="1">
      <alignment horizontal="right"/>
    </xf>
    <xf numFmtId="0" fontId="0" fillId="0" borderId="1" xfId="3" applyFont="1" applyBorder="1" applyAlignment="1">
      <alignment horizontal="center"/>
    </xf>
    <xf numFmtId="4" fontId="3" fillId="0" borderId="1" xfId="3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3" fillId="0" borderId="0" xfId="1" applyFill="1" applyBorder="1"/>
    <xf numFmtId="14" fontId="1" fillId="0" borderId="0" xfId="3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14" fontId="3" fillId="0" borderId="0" xfId="3" applyNumberFormat="1" applyFont="1" applyFill="1" applyBorder="1" applyAlignment="1">
      <alignment horizontal="right"/>
    </xf>
    <xf numFmtId="14" fontId="1" fillId="0" borderId="0" xfId="1" applyNumberFormat="1" applyFont="1" applyFill="1" applyBorder="1" applyAlignment="1">
      <alignment horizontal="right" wrapText="1"/>
    </xf>
    <xf numFmtId="4" fontId="5" fillId="0" borderId="1" xfId="1" applyNumberFormat="1" applyFont="1" applyBorder="1" applyAlignment="1">
      <alignment horizontal="right"/>
    </xf>
    <xf numFmtId="0" fontId="1" fillId="0" borderId="0" xfId="1" applyFont="1" applyFill="1" applyBorder="1" applyAlignment="1">
      <alignment horizontal="left" wrapText="1"/>
    </xf>
    <xf numFmtId="0" fontId="3" fillId="0" borderId="0" xfId="1" applyFill="1" applyBorder="1" applyAlignment="1">
      <alignment horizontal="right"/>
    </xf>
    <xf numFmtId="0" fontId="3" fillId="0" borderId="10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3" fillId="0" borderId="9" xfId="1" applyFill="1" applyBorder="1" applyAlignment="1">
      <alignment horizontal="center" vertical="center"/>
    </xf>
    <xf numFmtId="0" fontId="3" fillId="0" borderId="12" xfId="1" applyFill="1" applyBorder="1" applyAlignment="1">
      <alignment horizontal="center" vertical="center"/>
    </xf>
    <xf numFmtId="0" fontId="3" fillId="0" borderId="3" xfId="1" applyFill="1" applyBorder="1"/>
    <xf numFmtId="0" fontId="3" fillId="0" borderId="2" xfId="1" applyFill="1" applyBorder="1"/>
    <xf numFmtId="43" fontId="1" fillId="0" borderId="1" xfId="3" applyNumberFormat="1" applyFill="1" applyBorder="1" applyAlignment="1">
      <alignment horizontal="center"/>
    </xf>
    <xf numFmtId="167" fontId="1" fillId="0" borderId="1" xfId="3" applyNumberFormat="1" applyFill="1" applyBorder="1"/>
    <xf numFmtId="167" fontId="0" fillId="0" borderId="1" xfId="3" applyNumberFormat="1" applyFont="1" applyFill="1" applyBorder="1"/>
    <xf numFmtId="43" fontId="0" fillId="0" borderId="1" xfId="4" applyFont="1" applyFill="1" applyBorder="1" applyAlignment="1">
      <alignment horizontal="left" vertical="center" wrapText="1"/>
    </xf>
    <xf numFmtId="4" fontId="5" fillId="0" borderId="1" xfId="1" applyNumberFormat="1" applyFont="1" applyFill="1" applyBorder="1" applyAlignment="1">
      <alignment horizontal="center"/>
    </xf>
    <xf numFmtId="14" fontId="5" fillId="0" borderId="1" xfId="1" applyNumberFormat="1" applyFont="1" applyFill="1" applyBorder="1" applyAlignment="1">
      <alignment horizontal="right"/>
    </xf>
    <xf numFmtId="0" fontId="5" fillId="0" borderId="0" xfId="1" applyFont="1" applyFill="1"/>
    <xf numFmtId="4" fontId="0" fillId="0" borderId="1" xfId="2" applyNumberFormat="1" applyFont="1" applyFill="1" applyBorder="1" applyAlignment="1">
      <alignment horizontal="center"/>
    </xf>
    <xf numFmtId="0" fontId="3" fillId="0" borderId="1" xfId="1" applyFill="1" applyBorder="1" applyAlignment="1">
      <alignment horizontal="center"/>
    </xf>
    <xf numFmtId="4" fontId="3" fillId="0" borderId="1" xfId="1" applyNumberFormat="1" applyFont="1" applyFill="1" applyBorder="1" applyAlignment="1">
      <alignment horizontal="center"/>
    </xf>
    <xf numFmtId="4" fontId="0" fillId="0" borderId="1" xfId="1" applyNumberFormat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/>
    </xf>
    <xf numFmtId="0" fontId="2" fillId="0" borderId="0" xfId="1" applyFont="1" applyAlignment="1">
      <alignment horizontal="left"/>
    </xf>
    <xf numFmtId="0" fontId="2" fillId="2" borderId="1" xfId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0" borderId="6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4" fontId="3" fillId="0" borderId="3" xfId="1" applyNumberFormat="1" applyFont="1" applyBorder="1" applyAlignment="1">
      <alignment horizontal="center"/>
    </xf>
    <xf numFmtId="4" fontId="3" fillId="0" borderId="2" xfId="1" applyNumberFormat="1" applyFont="1" applyBorder="1" applyAlignment="1">
      <alignment horizontal="center"/>
    </xf>
    <xf numFmtId="0" fontId="2" fillId="0" borderId="7" xfId="1" applyFont="1" applyBorder="1" applyAlignment="1">
      <alignment horizontal="left"/>
    </xf>
    <xf numFmtId="0" fontId="3" fillId="0" borderId="6" xfId="1" applyBorder="1" applyAlignment="1">
      <alignment vertical="center"/>
    </xf>
    <xf numFmtId="0" fontId="3" fillId="0" borderId="5" xfId="1" applyBorder="1" applyAlignment="1">
      <alignment vertical="center"/>
    </xf>
    <xf numFmtId="0" fontId="3" fillId="0" borderId="4" xfId="1" applyBorder="1" applyAlignment="1">
      <alignment vertical="center"/>
    </xf>
    <xf numFmtId="0" fontId="2" fillId="2" borderId="3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8" xfId="3" applyFont="1" applyFill="1" applyBorder="1" applyAlignment="1">
      <alignment horizontal="center"/>
    </xf>
    <xf numFmtId="0" fontId="2" fillId="0" borderId="0" xfId="1" applyFont="1" applyAlignment="1">
      <alignment horizontal="left" vertical="top" wrapText="1"/>
    </xf>
    <xf numFmtId="0" fontId="2" fillId="0" borderId="13" xfId="1" applyFont="1" applyBorder="1" applyAlignment="1">
      <alignment horizontal="left" vertical="top" wrapText="1"/>
    </xf>
    <xf numFmtId="0" fontId="2" fillId="2" borderId="3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0" xfId="3" applyFont="1" applyFill="1" applyBorder="1" applyAlignment="1">
      <alignment horizontal="left"/>
    </xf>
    <xf numFmtId="0" fontId="2" fillId="0" borderId="0" xfId="3" applyFont="1" applyAlignment="1">
      <alignment horizontal="left"/>
    </xf>
  </cellXfs>
  <cellStyles count="5">
    <cellStyle name="Čiarka 2" xfId="2"/>
    <cellStyle name="Čiarka 2 2" xfId="4"/>
    <cellStyle name="Normálne" xfId="0" builtinId="0"/>
    <cellStyle name="Normálne 2" xfId="1"/>
    <cellStyle name="Normáln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3"/>
  <sheetViews>
    <sheetView workbookViewId="0">
      <selection activeCell="F9" sqref="F9"/>
    </sheetView>
  </sheetViews>
  <sheetFormatPr defaultRowHeight="15" x14ac:dyDescent="0.25"/>
  <cols>
    <col min="1" max="1" width="14.5703125" style="1" customWidth="1"/>
    <col min="2" max="2" width="13.7109375" style="1" customWidth="1"/>
    <col min="3" max="3" width="15.28515625" style="1" customWidth="1"/>
    <col min="4" max="4" width="13" style="1" customWidth="1"/>
    <col min="5" max="5" width="16.42578125" style="1" customWidth="1"/>
    <col min="6" max="6" width="38.140625" style="1" customWidth="1"/>
    <col min="7" max="7" width="19.140625" style="1" customWidth="1"/>
    <col min="8" max="8" width="10.140625" style="1" bestFit="1" customWidth="1"/>
    <col min="9" max="10" width="14.42578125" style="1" bestFit="1" customWidth="1"/>
    <col min="11" max="16384" width="9.140625" style="1"/>
  </cols>
  <sheetData>
    <row r="1" spans="1:8" x14ac:dyDescent="0.25">
      <c r="A1" s="43" t="s">
        <v>93</v>
      </c>
      <c r="B1" s="43"/>
      <c r="C1" s="43"/>
      <c r="D1" s="43"/>
      <c r="E1" s="43"/>
      <c r="F1" s="43"/>
    </row>
    <row r="3" spans="1:8" x14ac:dyDescent="0.25">
      <c r="A3" s="21" t="s">
        <v>92</v>
      </c>
      <c r="B3" s="407" t="s">
        <v>31</v>
      </c>
      <c r="C3" s="407"/>
      <c r="D3" s="407" t="s">
        <v>30</v>
      </c>
      <c r="E3" s="407"/>
      <c r="F3" s="407"/>
    </row>
    <row r="4" spans="1:8" ht="45" x14ac:dyDescent="0.25">
      <c r="A4" s="19" t="s">
        <v>29</v>
      </c>
      <c r="B4" s="19" t="s">
        <v>28</v>
      </c>
      <c r="C4" s="20" t="s">
        <v>80</v>
      </c>
      <c r="D4" s="19" t="s">
        <v>26</v>
      </c>
      <c r="E4" s="20" t="s">
        <v>79</v>
      </c>
      <c r="F4" s="19" t="s">
        <v>24</v>
      </c>
      <c r="G4" s="191" t="s">
        <v>23</v>
      </c>
      <c r="H4" s="191" t="s">
        <v>22</v>
      </c>
    </row>
    <row r="5" spans="1:8" x14ac:dyDescent="0.25">
      <c r="A5" s="15" t="s">
        <v>21</v>
      </c>
      <c r="B5" s="12">
        <v>96.18</v>
      </c>
      <c r="C5" s="17">
        <v>170108.76</v>
      </c>
      <c r="D5" s="12">
        <v>96.18</v>
      </c>
      <c r="E5" s="17">
        <v>170108.76</v>
      </c>
      <c r="F5" s="42" t="s">
        <v>91</v>
      </c>
      <c r="G5" s="17">
        <v>170108.76</v>
      </c>
      <c r="H5" s="39">
        <v>38348</v>
      </c>
    </row>
    <row r="6" spans="1:8" x14ac:dyDescent="0.25">
      <c r="A6" s="15" t="s">
        <v>50</v>
      </c>
      <c r="B6" s="12">
        <v>96.18</v>
      </c>
      <c r="C6" s="17">
        <v>122918.04</v>
      </c>
      <c r="D6" s="12">
        <v>96.18</v>
      </c>
      <c r="E6" s="17">
        <v>122918.04</v>
      </c>
      <c r="F6" s="42" t="s">
        <v>91</v>
      </c>
      <c r="G6" s="17">
        <v>122918.04</v>
      </c>
      <c r="H6" s="39">
        <v>38348</v>
      </c>
    </row>
    <row r="7" spans="1:8" x14ac:dyDescent="0.25">
      <c r="C7" s="24"/>
      <c r="E7" s="24"/>
    </row>
    <row r="8" spans="1:8" x14ac:dyDescent="0.25">
      <c r="A8" s="21" t="s">
        <v>90</v>
      </c>
      <c r="B8" s="407" t="s">
        <v>31</v>
      </c>
      <c r="C8" s="407"/>
      <c r="D8" s="407" t="s">
        <v>30</v>
      </c>
      <c r="E8" s="407"/>
      <c r="F8" s="407"/>
    </row>
    <row r="9" spans="1:8" ht="45" x14ac:dyDescent="0.25">
      <c r="A9" s="19" t="s">
        <v>29</v>
      </c>
      <c r="B9" s="19" t="s">
        <v>28</v>
      </c>
      <c r="C9" s="20" t="s">
        <v>80</v>
      </c>
      <c r="D9" s="19" t="s">
        <v>26</v>
      </c>
      <c r="E9" s="20" t="s">
        <v>79</v>
      </c>
      <c r="F9" s="19" t="s">
        <v>24</v>
      </c>
      <c r="G9" s="191" t="s">
        <v>23</v>
      </c>
      <c r="H9" s="191" t="s">
        <v>22</v>
      </c>
    </row>
    <row r="10" spans="1:8" x14ac:dyDescent="0.25">
      <c r="A10" s="15" t="s">
        <v>21</v>
      </c>
      <c r="B10" s="12">
        <v>346.15</v>
      </c>
      <c r="C10" s="17">
        <v>726811.16</v>
      </c>
      <c r="D10" s="12">
        <v>269.26</v>
      </c>
      <c r="E10" s="17">
        <v>242473.36</v>
      </c>
      <c r="F10" s="12" t="s">
        <v>87</v>
      </c>
      <c r="G10" s="17">
        <v>242473.36</v>
      </c>
      <c r="H10" s="39">
        <v>38782</v>
      </c>
    </row>
    <row r="11" spans="1:8" x14ac:dyDescent="0.25">
      <c r="A11" s="15" t="s">
        <v>89</v>
      </c>
      <c r="B11" s="41" t="s">
        <v>18</v>
      </c>
      <c r="C11" s="41" t="s">
        <v>18</v>
      </c>
      <c r="D11" s="41" t="s">
        <v>18</v>
      </c>
      <c r="E11" s="17">
        <v>2604.0700000000002</v>
      </c>
      <c r="F11" s="12" t="s">
        <v>88</v>
      </c>
      <c r="G11" s="17">
        <v>2604.0700000000002</v>
      </c>
      <c r="H11" s="39">
        <v>39272</v>
      </c>
    </row>
    <row r="12" spans="1:8" x14ac:dyDescent="0.25">
      <c r="A12" s="15" t="s">
        <v>50</v>
      </c>
      <c r="B12" s="12">
        <v>346.15</v>
      </c>
      <c r="C12" s="17">
        <v>1008062.79</v>
      </c>
      <c r="D12" s="12">
        <v>269.26</v>
      </c>
      <c r="E12" s="17">
        <v>125418.72</v>
      </c>
      <c r="F12" s="12" t="s">
        <v>87</v>
      </c>
      <c r="G12" s="17">
        <v>125418.72</v>
      </c>
      <c r="H12" s="39">
        <v>38782</v>
      </c>
    </row>
    <row r="13" spans="1:8" x14ac:dyDescent="0.25">
      <c r="A13" s="15" t="s">
        <v>83</v>
      </c>
      <c r="B13" s="14">
        <v>283</v>
      </c>
      <c r="C13" s="17">
        <v>1216900</v>
      </c>
      <c r="D13" s="14">
        <v>272</v>
      </c>
      <c r="E13" s="17">
        <v>1169600</v>
      </c>
      <c r="F13" s="12" t="s">
        <v>86</v>
      </c>
      <c r="G13" s="17">
        <v>1169600</v>
      </c>
      <c r="H13" s="39">
        <v>38807</v>
      </c>
    </row>
    <row r="14" spans="1:8" x14ac:dyDescent="0.25">
      <c r="C14" s="24"/>
      <c r="E14" s="24"/>
    </row>
    <row r="15" spans="1:8" x14ac:dyDescent="0.25">
      <c r="A15" s="21" t="s">
        <v>85</v>
      </c>
      <c r="B15" s="407" t="s">
        <v>31</v>
      </c>
      <c r="C15" s="407"/>
      <c r="D15" s="407" t="s">
        <v>30</v>
      </c>
      <c r="E15" s="407"/>
      <c r="F15" s="407"/>
    </row>
    <row r="16" spans="1:8" ht="45" x14ac:dyDescent="0.25">
      <c r="A16" s="19" t="s">
        <v>29</v>
      </c>
      <c r="B16" s="19" t="s">
        <v>28</v>
      </c>
      <c r="C16" s="20" t="s">
        <v>80</v>
      </c>
      <c r="D16" s="19" t="s">
        <v>26</v>
      </c>
      <c r="E16" s="20" t="s">
        <v>79</v>
      </c>
      <c r="F16" s="19" t="s">
        <v>24</v>
      </c>
      <c r="G16" s="191" t="s">
        <v>23</v>
      </c>
      <c r="H16" s="191" t="s">
        <v>22</v>
      </c>
    </row>
    <row r="17" spans="1:10" x14ac:dyDescent="0.25">
      <c r="A17" s="15" t="s">
        <v>21</v>
      </c>
      <c r="B17" s="12">
        <v>282.31</v>
      </c>
      <c r="C17" s="17">
        <v>694462.84</v>
      </c>
      <c r="D17" s="12">
        <v>282.31</v>
      </c>
      <c r="E17" s="17">
        <v>694462.84</v>
      </c>
      <c r="F17" s="12" t="s">
        <v>84</v>
      </c>
      <c r="G17" s="17">
        <v>694462.84</v>
      </c>
      <c r="H17" s="39">
        <v>39058</v>
      </c>
    </row>
    <row r="18" spans="1:10" x14ac:dyDescent="0.25">
      <c r="A18" s="15" t="s">
        <v>50</v>
      </c>
      <c r="B18" s="12">
        <v>282.31</v>
      </c>
      <c r="C18" s="17">
        <v>798173.53</v>
      </c>
      <c r="D18" s="12">
        <v>282.31</v>
      </c>
      <c r="E18" s="40">
        <v>798173.53</v>
      </c>
      <c r="F18" s="12" t="s">
        <v>84</v>
      </c>
      <c r="G18" s="40">
        <v>798173.53</v>
      </c>
      <c r="H18" s="39">
        <v>39058</v>
      </c>
    </row>
    <row r="19" spans="1:10" x14ac:dyDescent="0.25">
      <c r="A19" s="15" t="s">
        <v>83</v>
      </c>
      <c r="B19" s="14">
        <v>293</v>
      </c>
      <c r="C19" s="17">
        <v>1259900</v>
      </c>
      <c r="D19" s="14">
        <v>284</v>
      </c>
      <c r="E19" s="17">
        <v>1182487.96</v>
      </c>
      <c r="F19" s="12" t="s">
        <v>82</v>
      </c>
      <c r="G19" s="17">
        <v>1182487.96</v>
      </c>
      <c r="H19" s="39">
        <v>39056</v>
      </c>
    </row>
    <row r="20" spans="1:10" x14ac:dyDescent="0.25">
      <c r="C20" s="24"/>
      <c r="E20" s="24"/>
    </row>
    <row r="21" spans="1:10" x14ac:dyDescent="0.25">
      <c r="A21" s="21" t="s">
        <v>81</v>
      </c>
      <c r="B21" s="407" t="s">
        <v>31</v>
      </c>
      <c r="C21" s="407"/>
      <c r="D21" s="407" t="s">
        <v>30</v>
      </c>
      <c r="E21" s="407"/>
      <c r="F21" s="407"/>
    </row>
    <row r="22" spans="1:10" ht="45" x14ac:dyDescent="0.25">
      <c r="A22" s="19" t="s">
        <v>29</v>
      </c>
      <c r="B22" s="19" t="s">
        <v>28</v>
      </c>
      <c r="C22" s="20" t="s">
        <v>80</v>
      </c>
      <c r="D22" s="19" t="s">
        <v>26</v>
      </c>
      <c r="E22" s="20" t="s">
        <v>79</v>
      </c>
      <c r="F22" s="19" t="s">
        <v>24</v>
      </c>
      <c r="G22" s="191" t="s">
        <v>23</v>
      </c>
      <c r="H22" s="191" t="s">
        <v>22</v>
      </c>
    </row>
    <row r="23" spans="1:10" x14ac:dyDescent="0.25">
      <c r="A23" s="15" t="s">
        <v>21</v>
      </c>
      <c r="B23" s="18">
        <v>1478.85</v>
      </c>
      <c r="C23" s="17">
        <v>3775785.03</v>
      </c>
      <c r="D23" s="18">
        <v>1477.85</v>
      </c>
      <c r="E23" s="17">
        <v>3773231.84</v>
      </c>
      <c r="F23" s="12" t="s">
        <v>77</v>
      </c>
      <c r="G23" s="17">
        <v>3773231.84</v>
      </c>
      <c r="H23" s="33">
        <v>39426</v>
      </c>
    </row>
    <row r="24" spans="1:10" x14ac:dyDescent="0.25">
      <c r="A24" s="15" t="s">
        <v>50</v>
      </c>
      <c r="B24" s="18">
        <v>1478.85</v>
      </c>
      <c r="C24" s="17">
        <v>2405564.9900000002</v>
      </c>
      <c r="D24" s="18">
        <v>1477.85</v>
      </c>
      <c r="E24" s="17">
        <v>2404207.9900000002</v>
      </c>
      <c r="F24" s="12" t="s">
        <v>78</v>
      </c>
      <c r="G24" s="17">
        <v>2404207.9900000002</v>
      </c>
      <c r="H24" s="33">
        <v>39436</v>
      </c>
    </row>
    <row r="25" spans="1:10" x14ac:dyDescent="0.25">
      <c r="A25" s="15" t="s">
        <v>73</v>
      </c>
      <c r="B25" s="18">
        <v>716.38</v>
      </c>
      <c r="C25" s="17">
        <v>1388752.78</v>
      </c>
      <c r="D25" s="18">
        <v>716.38</v>
      </c>
      <c r="E25" s="17">
        <v>1249408.3700000001</v>
      </c>
      <c r="F25" s="12" t="s">
        <v>77</v>
      </c>
      <c r="G25" s="17">
        <v>1249408.3700000001</v>
      </c>
      <c r="H25" s="33">
        <v>39426</v>
      </c>
    </row>
    <row r="26" spans="1:10" x14ac:dyDescent="0.25">
      <c r="A26" s="15" t="s">
        <v>16</v>
      </c>
      <c r="B26" s="14">
        <v>600.03</v>
      </c>
      <c r="C26" s="17">
        <v>2580146.2000000002</v>
      </c>
      <c r="D26" s="14">
        <v>556.4</v>
      </c>
      <c r="E26" s="17">
        <v>2354957.44</v>
      </c>
      <c r="F26" s="12" t="s">
        <v>76</v>
      </c>
      <c r="G26" s="17">
        <v>2354957.44</v>
      </c>
      <c r="H26" s="33">
        <v>39542</v>
      </c>
    </row>
    <row r="27" spans="1:10" x14ac:dyDescent="0.25">
      <c r="C27" s="24"/>
      <c r="E27" s="24"/>
    </row>
    <row r="28" spans="1:10" x14ac:dyDescent="0.25">
      <c r="A28" s="21" t="s">
        <v>75</v>
      </c>
      <c r="B28" s="407" t="s">
        <v>31</v>
      </c>
      <c r="C28" s="407"/>
      <c r="D28" s="407" t="s">
        <v>30</v>
      </c>
      <c r="E28" s="407"/>
      <c r="F28" s="407"/>
    </row>
    <row r="29" spans="1:10" ht="45" x14ac:dyDescent="0.25">
      <c r="A29" s="19" t="s">
        <v>29</v>
      </c>
      <c r="B29" s="19" t="s">
        <v>28</v>
      </c>
      <c r="C29" s="20" t="s">
        <v>27</v>
      </c>
      <c r="D29" s="19" t="s">
        <v>26</v>
      </c>
      <c r="E29" s="20" t="s">
        <v>25</v>
      </c>
      <c r="F29" s="19" t="s">
        <v>24</v>
      </c>
      <c r="G29" s="191" t="s">
        <v>23</v>
      </c>
      <c r="H29" s="191" t="s">
        <v>22</v>
      </c>
      <c r="I29" s="191" t="s">
        <v>781</v>
      </c>
    </row>
    <row r="30" spans="1:10" x14ac:dyDescent="0.25">
      <c r="A30" s="15" t="s">
        <v>21</v>
      </c>
      <c r="B30" s="18">
        <v>1288.8900000000001</v>
      </c>
      <c r="C30" s="17">
        <v>124558.33</v>
      </c>
      <c r="D30" s="18">
        <v>1288.8900000000001</v>
      </c>
      <c r="E30" s="17">
        <v>124558.33</v>
      </c>
      <c r="F30" s="12" t="s">
        <v>72</v>
      </c>
      <c r="G30" s="34">
        <v>124558.33</v>
      </c>
      <c r="H30" s="33">
        <v>39797</v>
      </c>
      <c r="I30" s="32">
        <v>3774117.4</v>
      </c>
      <c r="J30" s="31"/>
    </row>
    <row r="31" spans="1:10" x14ac:dyDescent="0.25">
      <c r="A31" s="15" t="s">
        <v>50</v>
      </c>
      <c r="B31" s="18">
        <v>1288.8900000000001</v>
      </c>
      <c r="C31" s="17">
        <v>58051.61</v>
      </c>
      <c r="D31" s="18">
        <v>1288.8900000000001</v>
      </c>
      <c r="E31" s="38" t="s">
        <v>74</v>
      </c>
      <c r="F31" s="12" t="s">
        <v>72</v>
      </c>
      <c r="G31" s="34" t="s">
        <v>74</v>
      </c>
      <c r="H31" s="33">
        <v>39797</v>
      </c>
      <c r="I31" s="32">
        <v>1749023.73</v>
      </c>
      <c r="J31" s="31"/>
    </row>
    <row r="32" spans="1:10" x14ac:dyDescent="0.25">
      <c r="A32" s="15" t="s">
        <v>73</v>
      </c>
      <c r="B32" s="14">
        <v>722.98</v>
      </c>
      <c r="C32" s="17">
        <v>40226.61</v>
      </c>
      <c r="D32" s="14">
        <v>722.98</v>
      </c>
      <c r="E32" s="17">
        <v>35674.699999999997</v>
      </c>
      <c r="F32" s="12" t="s">
        <v>72</v>
      </c>
      <c r="G32" s="34">
        <v>35674.699999999997</v>
      </c>
      <c r="H32" s="33">
        <v>39797</v>
      </c>
      <c r="I32" s="32">
        <v>1080943.4099999999</v>
      </c>
      <c r="J32" s="31"/>
    </row>
    <row r="33" spans="1:10" x14ac:dyDescent="0.25">
      <c r="A33" s="15" t="s">
        <v>71</v>
      </c>
      <c r="B33" s="14">
        <v>40</v>
      </c>
      <c r="C33" s="17">
        <v>4855.6000000000004</v>
      </c>
      <c r="D33" s="37" t="s">
        <v>18</v>
      </c>
      <c r="E33" s="37" t="s">
        <v>18</v>
      </c>
      <c r="F33" s="12" t="s">
        <v>70</v>
      </c>
      <c r="G33" s="36" t="s">
        <v>18</v>
      </c>
      <c r="H33" s="36" t="s">
        <v>18</v>
      </c>
      <c r="I33" s="36" t="s">
        <v>18</v>
      </c>
      <c r="J33" s="31"/>
    </row>
    <row r="34" spans="1:10" x14ac:dyDescent="0.25">
      <c r="A34" s="15" t="s">
        <v>16</v>
      </c>
      <c r="B34" s="14">
        <v>629.46</v>
      </c>
      <c r="C34" s="17">
        <v>87646.57</v>
      </c>
      <c r="D34" s="14">
        <v>528.29999999999995</v>
      </c>
      <c r="E34" s="17">
        <v>71486.080000000002</v>
      </c>
      <c r="F34" s="12" t="s">
        <v>69</v>
      </c>
      <c r="G34" s="34">
        <v>71486.080000000002</v>
      </c>
      <c r="H34" s="33">
        <v>39779</v>
      </c>
      <c r="I34" s="32">
        <v>2166028.2200000002</v>
      </c>
      <c r="J34" s="31"/>
    </row>
    <row r="35" spans="1:10" x14ac:dyDescent="0.25">
      <c r="A35" s="27" t="s">
        <v>68</v>
      </c>
      <c r="B35" s="30"/>
      <c r="C35" s="26"/>
      <c r="D35" s="30"/>
      <c r="E35" s="26"/>
      <c r="F35" s="4"/>
    </row>
    <row r="36" spans="1:10" x14ac:dyDescent="0.25">
      <c r="C36" s="24"/>
      <c r="E36" s="24"/>
    </row>
    <row r="37" spans="1:10" x14ac:dyDescent="0.25">
      <c r="A37" s="21" t="s">
        <v>67</v>
      </c>
      <c r="B37" s="407" t="s">
        <v>31</v>
      </c>
      <c r="C37" s="407"/>
      <c r="D37" s="407" t="s">
        <v>30</v>
      </c>
      <c r="E37" s="407"/>
      <c r="F37" s="407"/>
    </row>
    <row r="38" spans="1:10" ht="45" x14ac:dyDescent="0.25">
      <c r="A38" s="19" t="s">
        <v>29</v>
      </c>
      <c r="B38" s="19" t="s">
        <v>28</v>
      </c>
      <c r="C38" s="20" t="s">
        <v>27</v>
      </c>
      <c r="D38" s="19" t="s">
        <v>26</v>
      </c>
      <c r="E38" s="20" t="s">
        <v>25</v>
      </c>
      <c r="F38" s="19" t="s">
        <v>24</v>
      </c>
      <c r="G38" s="191" t="s">
        <v>23</v>
      </c>
      <c r="H38" s="191" t="s">
        <v>22</v>
      </c>
    </row>
    <row r="39" spans="1:10" x14ac:dyDescent="0.25">
      <c r="A39" s="15" t="s">
        <v>21</v>
      </c>
      <c r="B39" s="18">
        <v>1663.59</v>
      </c>
      <c r="C39" s="17">
        <v>202292.54</v>
      </c>
      <c r="D39" s="18">
        <v>1653.9</v>
      </c>
      <c r="E39" s="17">
        <v>198757.63</v>
      </c>
      <c r="F39" s="12" t="s">
        <v>65</v>
      </c>
      <c r="G39" s="17">
        <v>198757.63</v>
      </c>
      <c r="H39" s="22">
        <v>40157</v>
      </c>
    </row>
    <row r="40" spans="1:10" x14ac:dyDescent="0.25">
      <c r="A40" s="15" t="s">
        <v>50</v>
      </c>
      <c r="B40" s="18">
        <v>1663.59</v>
      </c>
      <c r="C40" s="17">
        <v>79925.399999999994</v>
      </c>
      <c r="D40" s="18">
        <v>1653.9</v>
      </c>
      <c r="E40" s="17">
        <v>79293.960000000006</v>
      </c>
      <c r="F40" s="12" t="s">
        <v>65</v>
      </c>
      <c r="G40" s="17">
        <v>79293.960000000006</v>
      </c>
      <c r="H40" s="22">
        <v>40157</v>
      </c>
    </row>
    <row r="41" spans="1:10" x14ac:dyDescent="0.25">
      <c r="A41" s="15" t="s">
        <v>66</v>
      </c>
      <c r="B41" s="18">
        <v>1299.58</v>
      </c>
      <c r="C41" s="29">
        <v>41586.559999999998</v>
      </c>
      <c r="D41" s="18">
        <v>1295.25</v>
      </c>
      <c r="E41" s="17">
        <v>41170.879999999997</v>
      </c>
      <c r="F41" s="12" t="s">
        <v>65</v>
      </c>
      <c r="G41" s="17">
        <v>41170.879999999997</v>
      </c>
      <c r="H41" s="22">
        <v>40157</v>
      </c>
    </row>
    <row r="42" spans="1:10" x14ac:dyDescent="0.25">
      <c r="A42" s="15" t="s">
        <v>16</v>
      </c>
      <c r="B42" s="14">
        <v>622.46</v>
      </c>
      <c r="C42" s="17">
        <v>92124.67</v>
      </c>
      <c r="D42" s="14">
        <v>551.9</v>
      </c>
      <c r="E42" s="17">
        <v>74166.53</v>
      </c>
      <c r="F42" s="12" t="s">
        <v>64</v>
      </c>
      <c r="G42" s="17">
        <v>74166.53</v>
      </c>
      <c r="H42" s="22">
        <v>40058</v>
      </c>
    </row>
    <row r="43" spans="1:10" x14ac:dyDescent="0.25">
      <c r="C43" s="24"/>
      <c r="E43" s="24"/>
    </row>
    <row r="44" spans="1:10" x14ac:dyDescent="0.25">
      <c r="A44" s="21" t="s">
        <v>63</v>
      </c>
      <c r="B44" s="407" t="s">
        <v>31</v>
      </c>
      <c r="C44" s="407"/>
      <c r="D44" s="407" t="s">
        <v>30</v>
      </c>
      <c r="E44" s="407"/>
      <c r="F44" s="407"/>
    </row>
    <row r="45" spans="1:10" ht="45" x14ac:dyDescent="0.25">
      <c r="A45" s="19" t="s">
        <v>29</v>
      </c>
      <c r="B45" s="19" t="s">
        <v>28</v>
      </c>
      <c r="C45" s="20" t="s">
        <v>27</v>
      </c>
      <c r="D45" s="19" t="s">
        <v>26</v>
      </c>
      <c r="E45" s="20" t="s">
        <v>25</v>
      </c>
      <c r="F45" s="19" t="s">
        <v>24</v>
      </c>
      <c r="G45" s="191" t="s">
        <v>23</v>
      </c>
      <c r="H45" s="191" t="s">
        <v>22</v>
      </c>
    </row>
    <row r="46" spans="1:10" x14ac:dyDescent="0.25">
      <c r="A46" s="15" t="s">
        <v>21</v>
      </c>
      <c r="B46" s="18">
        <v>1587.29</v>
      </c>
      <c r="C46" s="17">
        <v>226030.1</v>
      </c>
      <c r="D46" s="18">
        <v>1560.38</v>
      </c>
      <c r="E46" s="17">
        <v>214534.14</v>
      </c>
      <c r="F46" s="28" t="s">
        <v>62</v>
      </c>
      <c r="G46" s="17">
        <v>214534.14</v>
      </c>
      <c r="H46" s="22">
        <v>40630</v>
      </c>
    </row>
    <row r="47" spans="1:10" x14ac:dyDescent="0.25">
      <c r="A47" s="15" t="s">
        <v>50</v>
      </c>
      <c r="B47" s="18">
        <v>1587.29</v>
      </c>
      <c r="C47" s="17">
        <v>76238.95</v>
      </c>
      <c r="D47" s="18">
        <v>1560.38</v>
      </c>
      <c r="E47" s="17">
        <v>72758.33</v>
      </c>
      <c r="F47" s="28" t="s">
        <v>62</v>
      </c>
      <c r="G47" s="17">
        <v>72758.33</v>
      </c>
      <c r="H47" s="22">
        <v>40630</v>
      </c>
    </row>
    <row r="48" spans="1:10" x14ac:dyDescent="0.25">
      <c r="A48" s="15" t="s">
        <v>49</v>
      </c>
      <c r="B48" s="18">
        <v>161</v>
      </c>
      <c r="C48" s="17">
        <v>9795.24</v>
      </c>
      <c r="D48" s="14">
        <v>147</v>
      </c>
      <c r="E48" s="17">
        <v>8092.06</v>
      </c>
      <c r="F48" s="28" t="s">
        <v>62</v>
      </c>
      <c r="G48" s="17">
        <v>8092.06</v>
      </c>
      <c r="H48" s="22">
        <v>40630</v>
      </c>
    </row>
    <row r="49" spans="1:8" x14ac:dyDescent="0.25">
      <c r="A49" s="15" t="s">
        <v>16</v>
      </c>
      <c r="B49" s="14">
        <v>700.86</v>
      </c>
      <c r="C49" s="17">
        <v>100223.55</v>
      </c>
      <c r="D49" s="14">
        <v>637.79999999999995</v>
      </c>
      <c r="E49" s="17">
        <v>91205.4</v>
      </c>
      <c r="F49" s="28" t="s">
        <v>61</v>
      </c>
      <c r="G49" s="17">
        <v>91205.4</v>
      </c>
      <c r="H49" s="22">
        <v>40407</v>
      </c>
    </row>
    <row r="50" spans="1:8" x14ac:dyDescent="0.25">
      <c r="C50" s="24"/>
      <c r="E50" s="24"/>
    </row>
    <row r="51" spans="1:8" x14ac:dyDescent="0.25">
      <c r="A51" s="21" t="s">
        <v>60</v>
      </c>
      <c r="B51" s="407" t="s">
        <v>31</v>
      </c>
      <c r="C51" s="407"/>
      <c r="D51" s="407" t="s">
        <v>30</v>
      </c>
      <c r="E51" s="407"/>
      <c r="F51" s="407"/>
    </row>
    <row r="52" spans="1:8" ht="45" x14ac:dyDescent="0.25">
      <c r="A52" s="19" t="s">
        <v>29</v>
      </c>
      <c r="B52" s="19" t="s">
        <v>28</v>
      </c>
      <c r="C52" s="20" t="s">
        <v>27</v>
      </c>
      <c r="D52" s="19" t="s">
        <v>26</v>
      </c>
      <c r="E52" s="20" t="s">
        <v>25</v>
      </c>
      <c r="F52" s="19" t="s">
        <v>24</v>
      </c>
      <c r="G52" s="191" t="s">
        <v>23</v>
      </c>
      <c r="H52" s="191" t="s">
        <v>22</v>
      </c>
    </row>
    <row r="53" spans="1:8" x14ac:dyDescent="0.25">
      <c r="A53" s="15" t="s">
        <v>21</v>
      </c>
      <c r="B53" s="18">
        <v>1583.11</v>
      </c>
      <c r="C53" s="17">
        <v>245951.97</v>
      </c>
      <c r="D53" s="18">
        <v>1541.51</v>
      </c>
      <c r="E53" s="23">
        <v>226563.04</v>
      </c>
      <c r="F53" s="12" t="s">
        <v>59</v>
      </c>
      <c r="G53" s="23">
        <v>226563.04</v>
      </c>
      <c r="H53" s="22">
        <v>40885</v>
      </c>
    </row>
    <row r="54" spans="1:8" x14ac:dyDescent="0.25">
      <c r="A54" s="15" t="s">
        <v>50</v>
      </c>
      <c r="B54" s="18">
        <v>1583.11</v>
      </c>
      <c r="C54" s="17">
        <v>61562.47</v>
      </c>
      <c r="D54" s="18">
        <v>1541.23</v>
      </c>
      <c r="E54" s="23">
        <v>56981.64</v>
      </c>
      <c r="F54" s="12" t="s">
        <v>59</v>
      </c>
      <c r="G54" s="23">
        <v>56981.64</v>
      </c>
      <c r="H54" s="22">
        <v>40885</v>
      </c>
    </row>
    <row r="55" spans="1:8" x14ac:dyDescent="0.25">
      <c r="A55" s="15" t="s">
        <v>49</v>
      </c>
      <c r="B55" s="14">
        <v>211</v>
      </c>
      <c r="C55" s="17">
        <v>16702.759999999998</v>
      </c>
      <c r="D55" s="14">
        <v>198</v>
      </c>
      <c r="E55" s="23">
        <v>14643.92</v>
      </c>
      <c r="F55" s="12" t="s">
        <v>59</v>
      </c>
      <c r="G55" s="23">
        <v>14643.92</v>
      </c>
      <c r="H55" s="22">
        <v>40885</v>
      </c>
    </row>
    <row r="56" spans="1:8" x14ac:dyDescent="0.25">
      <c r="A56" s="15" t="s">
        <v>16</v>
      </c>
      <c r="B56" s="14">
        <v>719.86</v>
      </c>
      <c r="C56" s="17">
        <v>86196.11</v>
      </c>
      <c r="D56" s="14">
        <v>643.5</v>
      </c>
      <c r="E56" s="23">
        <v>74954.7</v>
      </c>
      <c r="F56" s="12" t="s">
        <v>58</v>
      </c>
      <c r="G56" s="23">
        <v>74954.7</v>
      </c>
      <c r="H56" s="22">
        <v>40730</v>
      </c>
    </row>
    <row r="57" spans="1:8" x14ac:dyDescent="0.25">
      <c r="A57" s="27"/>
      <c r="B57" s="4"/>
      <c r="C57" s="26"/>
      <c r="D57" s="4"/>
      <c r="E57" s="25"/>
      <c r="F57" s="4"/>
    </row>
    <row r="58" spans="1:8" x14ac:dyDescent="0.25">
      <c r="A58" s="21" t="s">
        <v>57</v>
      </c>
      <c r="B58" s="407" t="s">
        <v>31</v>
      </c>
      <c r="C58" s="407"/>
      <c r="D58" s="407" t="s">
        <v>30</v>
      </c>
      <c r="E58" s="407"/>
      <c r="F58" s="407"/>
    </row>
    <row r="59" spans="1:8" ht="45" x14ac:dyDescent="0.25">
      <c r="A59" s="19" t="s">
        <v>29</v>
      </c>
      <c r="B59" s="19" t="s">
        <v>28</v>
      </c>
      <c r="C59" s="20" t="s">
        <v>27</v>
      </c>
      <c r="D59" s="19" t="s">
        <v>26</v>
      </c>
      <c r="E59" s="20" t="s">
        <v>25</v>
      </c>
      <c r="F59" s="19" t="s">
        <v>24</v>
      </c>
      <c r="G59" s="191" t="s">
        <v>23</v>
      </c>
      <c r="H59" s="191" t="s">
        <v>22</v>
      </c>
    </row>
    <row r="60" spans="1:8" x14ac:dyDescent="0.25">
      <c r="A60" s="15" t="s">
        <v>21</v>
      </c>
      <c r="B60" s="18">
        <v>1529.28</v>
      </c>
      <c r="C60" s="17">
        <v>266018.26</v>
      </c>
      <c r="D60" s="18">
        <v>1520.67</v>
      </c>
      <c r="E60" s="23">
        <v>261525.13</v>
      </c>
      <c r="F60" s="12" t="s">
        <v>56</v>
      </c>
      <c r="G60" s="23">
        <v>261525.13</v>
      </c>
      <c r="H60" s="22">
        <v>41250</v>
      </c>
    </row>
    <row r="61" spans="1:8" x14ac:dyDescent="0.25">
      <c r="A61" s="15" t="s">
        <v>50</v>
      </c>
      <c r="B61" s="18">
        <v>1529.28</v>
      </c>
      <c r="C61" s="17">
        <v>59241.41</v>
      </c>
      <c r="D61" s="18">
        <v>1520.67</v>
      </c>
      <c r="E61" s="23">
        <v>58118.61</v>
      </c>
      <c r="F61" s="12" t="s">
        <v>56</v>
      </c>
      <c r="G61" s="23">
        <v>58118.61</v>
      </c>
      <c r="H61" s="22">
        <v>41250</v>
      </c>
    </row>
    <row r="62" spans="1:8" x14ac:dyDescent="0.25">
      <c r="A62" s="15" t="s">
        <v>49</v>
      </c>
      <c r="B62" s="14">
        <v>216</v>
      </c>
      <c r="C62" s="17">
        <v>18608.400000000001</v>
      </c>
      <c r="D62" s="14">
        <v>214</v>
      </c>
      <c r="E62" s="23">
        <v>18264.64</v>
      </c>
      <c r="F62" s="12" t="s">
        <v>56</v>
      </c>
      <c r="G62" s="23">
        <v>18264.64</v>
      </c>
      <c r="H62" s="22">
        <v>41250</v>
      </c>
    </row>
    <row r="63" spans="1:8" x14ac:dyDescent="0.25">
      <c r="A63" s="15" t="s">
        <v>16</v>
      </c>
      <c r="B63" s="14">
        <v>537.86</v>
      </c>
      <c r="C63" s="17">
        <v>19255.53</v>
      </c>
      <c r="D63" s="14">
        <v>533.6</v>
      </c>
      <c r="E63" s="13">
        <v>0</v>
      </c>
      <c r="F63" s="12" t="s">
        <v>55</v>
      </c>
      <c r="G63" s="36" t="s">
        <v>18</v>
      </c>
      <c r="H63" s="36" t="s">
        <v>18</v>
      </c>
    </row>
    <row r="64" spans="1:8" x14ac:dyDescent="0.25">
      <c r="C64" s="24"/>
      <c r="E64" s="24"/>
    </row>
    <row r="65" spans="1:8" x14ac:dyDescent="0.25">
      <c r="A65" s="21" t="s">
        <v>54</v>
      </c>
      <c r="B65" s="407" t="s">
        <v>31</v>
      </c>
      <c r="C65" s="407"/>
      <c r="D65" s="407" t="s">
        <v>30</v>
      </c>
      <c r="E65" s="407"/>
      <c r="F65" s="407"/>
    </row>
    <row r="66" spans="1:8" ht="45" x14ac:dyDescent="0.25">
      <c r="A66" s="19" t="s">
        <v>29</v>
      </c>
      <c r="B66" s="19" t="s">
        <v>28</v>
      </c>
      <c r="C66" s="20" t="s">
        <v>27</v>
      </c>
      <c r="D66" s="19" t="s">
        <v>26</v>
      </c>
      <c r="E66" s="20" t="s">
        <v>25</v>
      </c>
      <c r="F66" s="19" t="s">
        <v>24</v>
      </c>
      <c r="G66" s="191" t="s">
        <v>23</v>
      </c>
      <c r="H66" s="191" t="s">
        <v>22</v>
      </c>
    </row>
    <row r="67" spans="1:8" x14ac:dyDescent="0.25">
      <c r="A67" s="15" t="s">
        <v>21</v>
      </c>
      <c r="B67" s="18">
        <v>1384.31</v>
      </c>
      <c r="C67" s="17">
        <v>260997.81</v>
      </c>
      <c r="D67" s="18">
        <v>1376.45</v>
      </c>
      <c r="E67" s="23">
        <v>242793.97</v>
      </c>
      <c r="F67" s="12" t="s">
        <v>53</v>
      </c>
      <c r="G67" s="23">
        <v>242793.97</v>
      </c>
      <c r="H67" s="22">
        <v>41621</v>
      </c>
    </row>
    <row r="68" spans="1:8" x14ac:dyDescent="0.25">
      <c r="A68" s="15" t="s">
        <v>50</v>
      </c>
      <c r="B68" s="18">
        <v>1384.31</v>
      </c>
      <c r="C68" s="17">
        <v>52258.02</v>
      </c>
      <c r="D68" s="18">
        <v>1376.45</v>
      </c>
      <c r="E68" s="23">
        <v>49624.27</v>
      </c>
      <c r="F68" s="12" t="s">
        <v>53</v>
      </c>
      <c r="G68" s="23">
        <v>49624.27</v>
      </c>
      <c r="H68" s="22">
        <v>41621</v>
      </c>
    </row>
    <row r="69" spans="1:8" x14ac:dyDescent="0.25">
      <c r="A69" s="15" t="s">
        <v>49</v>
      </c>
      <c r="B69" s="14">
        <v>185</v>
      </c>
      <c r="C69" s="17">
        <v>18289.099999999999</v>
      </c>
      <c r="D69" s="14">
        <v>181</v>
      </c>
      <c r="E69" s="23">
        <v>16559.849999999999</v>
      </c>
      <c r="F69" s="12" t="s">
        <v>53</v>
      </c>
      <c r="G69" s="23">
        <v>16559.849999999999</v>
      </c>
      <c r="H69" s="22">
        <v>41621</v>
      </c>
    </row>
    <row r="70" spans="1:8" x14ac:dyDescent="0.25">
      <c r="A70" s="15" t="s">
        <v>16</v>
      </c>
      <c r="B70" s="14">
        <v>537.86</v>
      </c>
      <c r="C70" s="17">
        <v>16135.92</v>
      </c>
      <c r="D70" s="14">
        <v>533.6</v>
      </c>
      <c r="E70" s="13">
        <v>0</v>
      </c>
      <c r="F70" s="12" t="s">
        <v>52</v>
      </c>
      <c r="G70" s="36" t="s">
        <v>18</v>
      </c>
      <c r="H70" s="36" t="s">
        <v>18</v>
      </c>
    </row>
    <row r="72" spans="1:8" x14ac:dyDescent="0.25">
      <c r="A72" s="21" t="s">
        <v>51</v>
      </c>
      <c r="B72" s="407" t="s">
        <v>31</v>
      </c>
      <c r="C72" s="407"/>
      <c r="D72" s="407" t="s">
        <v>30</v>
      </c>
      <c r="E72" s="407"/>
      <c r="F72" s="407"/>
    </row>
    <row r="73" spans="1:8" ht="45" x14ac:dyDescent="0.25">
      <c r="A73" s="19" t="s">
        <v>29</v>
      </c>
      <c r="B73" s="19" t="s">
        <v>28</v>
      </c>
      <c r="C73" s="20" t="s">
        <v>27</v>
      </c>
      <c r="D73" s="19" t="s">
        <v>26</v>
      </c>
      <c r="E73" s="20" t="s">
        <v>25</v>
      </c>
      <c r="F73" s="19" t="s">
        <v>24</v>
      </c>
      <c r="G73" s="191" t="s">
        <v>23</v>
      </c>
      <c r="H73" s="191" t="s">
        <v>22</v>
      </c>
    </row>
    <row r="74" spans="1:8" x14ac:dyDescent="0.25">
      <c r="A74" s="15" t="s">
        <v>21</v>
      </c>
      <c r="B74" s="18">
        <v>1327.37</v>
      </c>
      <c r="C74" s="17">
        <v>272867.45</v>
      </c>
      <c r="D74" s="18">
        <v>1251.17</v>
      </c>
      <c r="E74" s="23">
        <v>200660.34</v>
      </c>
      <c r="F74" s="12" t="s">
        <v>48</v>
      </c>
      <c r="G74" s="23">
        <v>200660.34</v>
      </c>
      <c r="H74" s="22" t="s">
        <v>47</v>
      </c>
    </row>
    <row r="75" spans="1:8" x14ac:dyDescent="0.25">
      <c r="A75" s="15" t="s">
        <v>50</v>
      </c>
      <c r="B75" s="18">
        <v>1327.37</v>
      </c>
      <c r="C75" s="17">
        <v>50073.77</v>
      </c>
      <c r="D75" s="18">
        <v>1251.17</v>
      </c>
      <c r="E75" s="23">
        <v>37332.959999999999</v>
      </c>
      <c r="F75" s="12" t="s">
        <v>48</v>
      </c>
      <c r="G75" s="23">
        <v>37332.959999999999</v>
      </c>
      <c r="H75" s="22" t="s">
        <v>47</v>
      </c>
    </row>
    <row r="76" spans="1:8" x14ac:dyDescent="0.25">
      <c r="A76" s="15" t="s">
        <v>49</v>
      </c>
      <c r="B76" s="14">
        <v>145</v>
      </c>
      <c r="C76" s="17">
        <v>30323.85</v>
      </c>
      <c r="D76" s="14">
        <v>140</v>
      </c>
      <c r="E76" s="23">
        <v>25081.02</v>
      </c>
      <c r="F76" s="12" t="s">
        <v>48</v>
      </c>
      <c r="G76" s="23">
        <v>25081.02</v>
      </c>
      <c r="H76" s="22" t="s">
        <v>47</v>
      </c>
    </row>
    <row r="77" spans="1:8" x14ac:dyDescent="0.25">
      <c r="A77" s="15" t="s">
        <v>37</v>
      </c>
      <c r="B77" s="16" t="s">
        <v>18</v>
      </c>
      <c r="C77" s="17">
        <v>5436.8</v>
      </c>
      <c r="D77" s="16" t="s">
        <v>18</v>
      </c>
      <c r="E77" s="23">
        <v>4893.12</v>
      </c>
      <c r="F77" s="12" t="s">
        <v>48</v>
      </c>
      <c r="G77" s="23">
        <v>4893.12</v>
      </c>
      <c r="H77" s="22" t="s">
        <v>47</v>
      </c>
    </row>
    <row r="78" spans="1:8" x14ac:dyDescent="0.25">
      <c r="A78" s="15" t="s">
        <v>16</v>
      </c>
      <c r="B78" s="14">
        <v>717.86</v>
      </c>
      <c r="C78" s="17">
        <v>25200</v>
      </c>
      <c r="D78" s="14">
        <v>612.6</v>
      </c>
      <c r="E78" s="23">
        <v>10849.68</v>
      </c>
      <c r="F78" s="12" t="s">
        <v>46</v>
      </c>
      <c r="G78" s="23">
        <v>10849.68</v>
      </c>
      <c r="H78" s="22">
        <v>41850</v>
      </c>
    </row>
    <row r="80" spans="1:8" x14ac:dyDescent="0.25">
      <c r="A80" s="21" t="s">
        <v>45</v>
      </c>
      <c r="B80" s="407" t="s">
        <v>31</v>
      </c>
      <c r="C80" s="407"/>
      <c r="D80" s="407" t="s">
        <v>30</v>
      </c>
      <c r="E80" s="407"/>
      <c r="F80" s="407"/>
    </row>
    <row r="81" spans="1:8" ht="45" x14ac:dyDescent="0.25">
      <c r="A81" s="19" t="s">
        <v>29</v>
      </c>
      <c r="B81" s="19" t="s">
        <v>28</v>
      </c>
      <c r="C81" s="20" t="s">
        <v>27</v>
      </c>
      <c r="D81" s="19" t="s">
        <v>26</v>
      </c>
      <c r="E81" s="20" t="s">
        <v>25</v>
      </c>
      <c r="F81" s="19" t="s">
        <v>24</v>
      </c>
      <c r="G81" s="191" t="s">
        <v>23</v>
      </c>
      <c r="H81" s="191" t="s">
        <v>22</v>
      </c>
    </row>
    <row r="82" spans="1:8" x14ac:dyDescent="0.25">
      <c r="A82" s="15" t="s">
        <v>21</v>
      </c>
      <c r="B82" s="18">
        <v>732.76</v>
      </c>
      <c r="C82" s="17">
        <v>97002.77</v>
      </c>
      <c r="D82" s="18">
        <v>732.76</v>
      </c>
      <c r="E82" s="23">
        <v>93057.05</v>
      </c>
      <c r="F82" s="12" t="s">
        <v>44</v>
      </c>
      <c r="G82" s="23">
        <v>93057.05</v>
      </c>
      <c r="H82" s="22" t="s">
        <v>43</v>
      </c>
    </row>
    <row r="83" spans="1:8" x14ac:dyDescent="0.25">
      <c r="A83" s="15" t="s">
        <v>20</v>
      </c>
      <c r="B83" s="18">
        <v>732.76</v>
      </c>
      <c r="C83" s="17">
        <v>51879.41</v>
      </c>
      <c r="D83" s="18">
        <v>732.76</v>
      </c>
      <c r="E83" s="23">
        <v>30477.88</v>
      </c>
      <c r="F83" s="12" t="s">
        <v>44</v>
      </c>
      <c r="G83" s="23">
        <v>30477.88</v>
      </c>
      <c r="H83" s="22" t="s">
        <v>43</v>
      </c>
    </row>
    <row r="84" spans="1:8" x14ac:dyDescent="0.25">
      <c r="A84" s="15" t="s">
        <v>19</v>
      </c>
      <c r="B84" s="18">
        <v>732.76</v>
      </c>
      <c r="C84" s="17">
        <v>97002.77</v>
      </c>
      <c r="D84" s="18">
        <v>732.76</v>
      </c>
      <c r="E84" s="23">
        <v>27969.11</v>
      </c>
      <c r="F84" s="12" t="s">
        <v>44</v>
      </c>
      <c r="G84" s="23">
        <v>27969.11</v>
      </c>
      <c r="H84" s="22" t="s">
        <v>43</v>
      </c>
    </row>
    <row r="85" spans="1:8" x14ac:dyDescent="0.25">
      <c r="A85" s="15" t="s">
        <v>37</v>
      </c>
      <c r="B85" s="16" t="s">
        <v>18</v>
      </c>
      <c r="C85" s="17">
        <v>2222.2800000000002</v>
      </c>
      <c r="D85" s="16" t="s">
        <v>18</v>
      </c>
      <c r="E85" s="23">
        <v>2215.87</v>
      </c>
      <c r="F85" s="12" t="s">
        <v>44</v>
      </c>
      <c r="G85" s="23">
        <v>2215.87</v>
      </c>
      <c r="H85" s="22" t="s">
        <v>43</v>
      </c>
    </row>
    <row r="86" spans="1:8" x14ac:dyDescent="0.25">
      <c r="A86" s="15" t="s">
        <v>36</v>
      </c>
      <c r="B86" s="14">
        <v>203</v>
      </c>
      <c r="C86" s="17">
        <v>50292.21</v>
      </c>
      <c r="D86" s="14">
        <v>201</v>
      </c>
      <c r="E86" s="23">
        <v>49098.16</v>
      </c>
      <c r="F86" s="12" t="s">
        <v>42</v>
      </c>
      <c r="G86" s="23">
        <v>49098.16</v>
      </c>
      <c r="H86" s="22" t="s">
        <v>41</v>
      </c>
    </row>
    <row r="87" spans="1:8" x14ac:dyDescent="0.25">
      <c r="A87" s="15" t="s">
        <v>16</v>
      </c>
      <c r="B87" s="14">
        <v>792.86</v>
      </c>
      <c r="C87" s="17">
        <v>26775</v>
      </c>
      <c r="D87" s="14">
        <v>667.8</v>
      </c>
      <c r="E87" s="23">
        <v>13650</v>
      </c>
      <c r="F87" s="12" t="s">
        <v>40</v>
      </c>
      <c r="G87" s="23">
        <v>13650</v>
      </c>
      <c r="H87" s="22" t="s">
        <v>39</v>
      </c>
    </row>
    <row r="89" spans="1:8" x14ac:dyDescent="0.25">
      <c r="A89" s="21" t="s">
        <v>38</v>
      </c>
      <c r="B89" s="407" t="s">
        <v>31</v>
      </c>
      <c r="C89" s="407"/>
      <c r="D89" s="407" t="s">
        <v>30</v>
      </c>
      <c r="E89" s="407"/>
      <c r="F89" s="407"/>
    </row>
    <row r="90" spans="1:8" ht="45" x14ac:dyDescent="0.25">
      <c r="A90" s="19" t="s">
        <v>29</v>
      </c>
      <c r="B90" s="19" t="s">
        <v>28</v>
      </c>
      <c r="C90" s="20" t="s">
        <v>27</v>
      </c>
      <c r="D90" s="19" t="s">
        <v>26</v>
      </c>
      <c r="E90" s="20" t="s">
        <v>25</v>
      </c>
      <c r="F90" s="19" t="s">
        <v>24</v>
      </c>
      <c r="G90" s="191" t="s">
        <v>23</v>
      </c>
      <c r="H90" s="191" t="s">
        <v>22</v>
      </c>
    </row>
    <row r="91" spans="1:8" x14ac:dyDescent="0.25">
      <c r="A91" s="15" t="s">
        <v>21</v>
      </c>
      <c r="B91" s="18">
        <v>456.56</v>
      </c>
      <c r="C91" s="17">
        <v>61197.3</v>
      </c>
      <c r="D91" s="18">
        <v>455.2</v>
      </c>
      <c r="E91" s="23">
        <v>57466.78</v>
      </c>
      <c r="F91" s="12" t="s">
        <v>35</v>
      </c>
      <c r="G91" s="23">
        <v>57466.78</v>
      </c>
      <c r="H91" s="22" t="s">
        <v>34</v>
      </c>
    </row>
    <row r="92" spans="1:8" x14ac:dyDescent="0.25">
      <c r="A92" s="15" t="s">
        <v>20</v>
      </c>
      <c r="B92" s="18">
        <v>455.2</v>
      </c>
      <c r="C92" s="17">
        <v>32396.58</v>
      </c>
      <c r="D92" s="18">
        <v>455.2</v>
      </c>
      <c r="E92" s="23">
        <v>30701.26</v>
      </c>
      <c r="F92" s="12" t="s">
        <v>35</v>
      </c>
      <c r="G92" s="23">
        <v>30701.26</v>
      </c>
      <c r="H92" s="22" t="s">
        <v>34</v>
      </c>
    </row>
    <row r="93" spans="1:8" x14ac:dyDescent="0.25">
      <c r="A93" s="15" t="s">
        <v>19</v>
      </c>
      <c r="B93" s="18">
        <v>456.56</v>
      </c>
      <c r="C93" s="17">
        <v>16544.830000000002</v>
      </c>
      <c r="D93" s="18">
        <v>455.2</v>
      </c>
      <c r="E93" s="23">
        <v>16471.099999999999</v>
      </c>
      <c r="F93" s="12" t="s">
        <v>35</v>
      </c>
      <c r="G93" s="23">
        <v>16471.099999999999</v>
      </c>
      <c r="H93" s="22" t="s">
        <v>34</v>
      </c>
    </row>
    <row r="94" spans="1:8" x14ac:dyDescent="0.25">
      <c r="A94" s="15" t="s">
        <v>37</v>
      </c>
      <c r="B94" s="18"/>
      <c r="C94" s="17">
        <v>1787.18</v>
      </c>
      <c r="D94" s="18"/>
      <c r="E94" s="23">
        <v>1787.18</v>
      </c>
      <c r="F94" s="12" t="s">
        <v>35</v>
      </c>
      <c r="G94" s="23">
        <v>1787.18</v>
      </c>
      <c r="H94" s="22" t="s">
        <v>34</v>
      </c>
    </row>
    <row r="95" spans="1:8" x14ac:dyDescent="0.25">
      <c r="A95" s="15" t="s">
        <v>36</v>
      </c>
      <c r="B95" s="14">
        <v>161</v>
      </c>
      <c r="C95" s="17">
        <v>44210.6</v>
      </c>
      <c r="D95" s="14">
        <v>161</v>
      </c>
      <c r="E95" s="23">
        <v>43612.03</v>
      </c>
      <c r="F95" s="12" t="s">
        <v>35</v>
      </c>
      <c r="G95" s="23">
        <v>43612.03</v>
      </c>
      <c r="H95" s="22" t="s">
        <v>34</v>
      </c>
    </row>
    <row r="96" spans="1:8" x14ac:dyDescent="0.25">
      <c r="A96" s="15" t="s">
        <v>16</v>
      </c>
      <c r="B96" s="14">
        <v>537.86</v>
      </c>
      <c r="C96" s="13">
        <v>0</v>
      </c>
      <c r="D96" s="14">
        <v>0</v>
      </c>
      <c r="E96" s="13">
        <v>0</v>
      </c>
      <c r="F96" s="12" t="s">
        <v>33</v>
      </c>
      <c r="G96" s="36" t="s">
        <v>18</v>
      </c>
      <c r="H96" s="36" t="s">
        <v>18</v>
      </c>
    </row>
    <row r="98" spans="1:11" x14ac:dyDescent="0.25">
      <c r="A98" s="21" t="s">
        <v>32</v>
      </c>
      <c r="B98" s="407" t="s">
        <v>31</v>
      </c>
      <c r="C98" s="407"/>
      <c r="D98" s="407" t="s">
        <v>30</v>
      </c>
      <c r="E98" s="407"/>
      <c r="F98" s="407"/>
    </row>
    <row r="99" spans="1:11" ht="45" x14ac:dyDescent="0.25">
      <c r="A99" s="19" t="s">
        <v>29</v>
      </c>
      <c r="B99" s="19" t="s">
        <v>28</v>
      </c>
      <c r="C99" s="20" t="s">
        <v>27</v>
      </c>
      <c r="D99" s="19" t="s">
        <v>26</v>
      </c>
      <c r="E99" s="20" t="s">
        <v>25</v>
      </c>
      <c r="F99" s="19" t="s">
        <v>24</v>
      </c>
      <c r="G99" s="191" t="s">
        <v>23</v>
      </c>
      <c r="H99" s="191" t="s">
        <v>22</v>
      </c>
    </row>
    <row r="100" spans="1:11" x14ac:dyDescent="0.25">
      <c r="A100" s="15" t="s">
        <v>21</v>
      </c>
      <c r="B100" s="18">
        <v>316.73</v>
      </c>
      <c r="C100" s="17">
        <v>42901.08</v>
      </c>
      <c r="D100" s="16" t="s">
        <v>18</v>
      </c>
      <c r="E100" s="16" t="s">
        <v>18</v>
      </c>
      <c r="F100" s="12" t="s">
        <v>17</v>
      </c>
      <c r="G100" s="36" t="s">
        <v>18</v>
      </c>
      <c r="H100" s="36" t="s">
        <v>18</v>
      </c>
    </row>
    <row r="101" spans="1:11" x14ac:dyDescent="0.25">
      <c r="A101" s="15" t="s">
        <v>20</v>
      </c>
      <c r="B101" s="18">
        <v>181.86</v>
      </c>
      <c r="C101" s="17">
        <v>13039.36</v>
      </c>
      <c r="D101" s="16" t="s">
        <v>18</v>
      </c>
      <c r="E101" s="16" t="s">
        <v>18</v>
      </c>
      <c r="F101" s="12" t="s">
        <v>17</v>
      </c>
      <c r="G101" s="36" t="s">
        <v>18</v>
      </c>
      <c r="H101" s="36" t="s">
        <v>18</v>
      </c>
    </row>
    <row r="102" spans="1:11" x14ac:dyDescent="0.25">
      <c r="A102" s="15" t="s">
        <v>19</v>
      </c>
      <c r="B102" s="18">
        <v>316.73</v>
      </c>
      <c r="C102" s="17">
        <v>11481.59</v>
      </c>
      <c r="D102" s="16" t="s">
        <v>18</v>
      </c>
      <c r="E102" s="16" t="s">
        <v>18</v>
      </c>
      <c r="F102" s="12" t="s">
        <v>17</v>
      </c>
      <c r="G102" s="36" t="s">
        <v>18</v>
      </c>
      <c r="H102" s="36" t="s">
        <v>18</v>
      </c>
    </row>
    <row r="103" spans="1:11" x14ac:dyDescent="0.25">
      <c r="A103" s="15" t="s">
        <v>16</v>
      </c>
      <c r="B103" s="14">
        <v>537.86</v>
      </c>
      <c r="C103" s="13">
        <v>0</v>
      </c>
      <c r="D103" s="14">
        <v>0</v>
      </c>
      <c r="E103" s="13">
        <v>0</v>
      </c>
      <c r="F103" s="12" t="s">
        <v>15</v>
      </c>
      <c r="G103" s="36" t="s">
        <v>18</v>
      </c>
      <c r="H103" s="36" t="s">
        <v>18</v>
      </c>
    </row>
    <row r="105" spans="1:11" x14ac:dyDescent="0.25">
      <c r="A105" s="11" t="s">
        <v>14</v>
      </c>
    </row>
    <row r="106" spans="1:11" x14ac:dyDescent="0.25">
      <c r="A106" s="405" t="s">
        <v>13</v>
      </c>
      <c r="B106" s="405"/>
      <c r="C106" s="405"/>
      <c r="D106" s="405"/>
    </row>
    <row r="107" spans="1:11" x14ac:dyDescent="0.25">
      <c r="A107" s="10" t="s">
        <v>12</v>
      </c>
      <c r="B107" s="10"/>
      <c r="C107" s="10"/>
      <c r="D107" s="10"/>
      <c r="E107" s="10"/>
    </row>
    <row r="108" spans="1:11" x14ac:dyDescent="0.25">
      <c r="A108" s="10" t="s">
        <v>11</v>
      </c>
      <c r="B108" s="10"/>
      <c r="C108" s="10"/>
      <c r="D108" s="10"/>
      <c r="E108" s="10"/>
    </row>
    <row r="109" spans="1:11" x14ac:dyDescent="0.25">
      <c r="A109" s="405" t="s">
        <v>10</v>
      </c>
      <c r="B109" s="405"/>
      <c r="C109" s="405"/>
      <c r="D109" s="405"/>
      <c r="E109" s="405"/>
      <c r="F109" s="405"/>
    </row>
    <row r="110" spans="1:11" x14ac:dyDescent="0.25">
      <c r="A110" s="405" t="s">
        <v>9</v>
      </c>
      <c r="B110" s="405"/>
      <c r="C110" s="405"/>
      <c r="D110" s="405"/>
      <c r="E110" s="405"/>
      <c r="F110" s="405"/>
    </row>
    <row r="111" spans="1:11" x14ac:dyDescent="0.25">
      <c r="A111" s="405" t="s">
        <v>8</v>
      </c>
      <c r="B111" s="405"/>
      <c r="C111" s="405"/>
      <c r="D111" s="405"/>
      <c r="E111" s="405"/>
      <c r="F111" s="405"/>
    </row>
    <row r="112" spans="1:11" x14ac:dyDescent="0.25">
      <c r="A112" s="405" t="s">
        <v>7</v>
      </c>
      <c r="B112" s="405"/>
      <c r="C112" s="405"/>
      <c r="D112" s="405"/>
      <c r="E112" s="405"/>
      <c r="F112" s="405"/>
      <c r="G112" s="9"/>
      <c r="H112" s="9"/>
      <c r="I112" s="9"/>
      <c r="J112" s="9"/>
      <c r="K112" s="9"/>
    </row>
    <row r="113" spans="1:13" x14ac:dyDescent="0.25">
      <c r="A113" s="9" t="s">
        <v>6</v>
      </c>
      <c r="B113" s="9"/>
      <c r="C113" s="9"/>
      <c r="D113" s="9"/>
      <c r="E113" s="9"/>
      <c r="F113" s="9"/>
    </row>
    <row r="114" spans="1:13" x14ac:dyDescent="0.25">
      <c r="A114" s="406" t="s">
        <v>5</v>
      </c>
      <c r="B114" s="406"/>
      <c r="C114" s="406"/>
      <c r="D114" s="406"/>
    </row>
    <row r="115" spans="1:13" x14ac:dyDescent="0.25">
      <c r="A115" s="8" t="s">
        <v>4</v>
      </c>
      <c r="B115" s="8"/>
      <c r="C115" s="8"/>
      <c r="D115" s="8"/>
    </row>
    <row r="116" spans="1:13" x14ac:dyDescent="0.25">
      <c r="A116" s="8" t="s">
        <v>3</v>
      </c>
      <c r="B116" s="8"/>
      <c r="C116" s="8"/>
      <c r="D116" s="8"/>
    </row>
    <row r="117" spans="1:13" x14ac:dyDescent="0.25">
      <c r="A117" s="406" t="s">
        <v>2</v>
      </c>
      <c r="B117" s="406"/>
      <c r="C117" s="406"/>
      <c r="D117" s="406"/>
    </row>
    <row r="118" spans="1:13" x14ac:dyDescent="0.25">
      <c r="A118" s="406" t="s">
        <v>1</v>
      </c>
      <c r="B118" s="406"/>
      <c r="C118" s="406"/>
      <c r="D118" s="406"/>
    </row>
    <row r="119" spans="1:13" x14ac:dyDescent="0.25">
      <c r="A119" s="406"/>
      <c r="B119" s="406"/>
      <c r="C119" s="406"/>
    </row>
    <row r="120" spans="1:13" x14ac:dyDescent="0.25">
      <c r="A120" s="406"/>
      <c r="B120" s="406"/>
      <c r="C120" s="406"/>
      <c r="D120" s="406"/>
    </row>
    <row r="121" spans="1:13" x14ac:dyDescent="0.25">
      <c r="A121" s="7" t="s">
        <v>0</v>
      </c>
    </row>
    <row r="123" spans="1:13" x14ac:dyDescent="0.25">
      <c r="A123" s="4"/>
      <c r="B123" s="4"/>
      <c r="C123" s="3"/>
      <c r="D123" s="6"/>
      <c r="E123" s="6"/>
      <c r="F123" s="4"/>
      <c r="G123" s="4"/>
      <c r="H123" s="5"/>
      <c r="I123" s="4"/>
      <c r="J123" s="4"/>
      <c r="K123" s="4"/>
      <c r="L123" s="3"/>
      <c r="M123" s="2"/>
    </row>
  </sheetData>
  <mergeCells count="38">
    <mergeCell ref="B3:C3"/>
    <mergeCell ref="D3:F3"/>
    <mergeCell ref="B8:C8"/>
    <mergeCell ref="D8:F8"/>
    <mergeCell ref="B15:C15"/>
    <mergeCell ref="D15:F15"/>
    <mergeCell ref="B21:C21"/>
    <mergeCell ref="D21:F21"/>
    <mergeCell ref="B28:C28"/>
    <mergeCell ref="D28:F28"/>
    <mergeCell ref="B37:C37"/>
    <mergeCell ref="D37:F37"/>
    <mergeCell ref="B89:C89"/>
    <mergeCell ref="D89:F89"/>
    <mergeCell ref="B98:C98"/>
    <mergeCell ref="B44:C44"/>
    <mergeCell ref="D44:F44"/>
    <mergeCell ref="B51:C51"/>
    <mergeCell ref="D51:F51"/>
    <mergeCell ref="B58:C58"/>
    <mergeCell ref="D58:F58"/>
    <mergeCell ref="B65:C65"/>
    <mergeCell ref="D65:F65"/>
    <mergeCell ref="B72:C72"/>
    <mergeCell ref="D72:F72"/>
    <mergeCell ref="B80:C80"/>
    <mergeCell ref="D80:F80"/>
    <mergeCell ref="D98:F98"/>
    <mergeCell ref="A106:D106"/>
    <mergeCell ref="A119:C119"/>
    <mergeCell ref="A120:D120"/>
    <mergeCell ref="A110:F110"/>
    <mergeCell ref="A111:F111"/>
    <mergeCell ref="A112:F112"/>
    <mergeCell ref="A114:D114"/>
    <mergeCell ref="A117:D117"/>
    <mergeCell ref="A118:D118"/>
    <mergeCell ref="A109:F109"/>
  </mergeCells>
  <pageMargins left="0.25" right="0.25" top="0.75" bottom="0.75" header="0.3" footer="0.3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selection activeCell="K105" sqref="K105"/>
    </sheetView>
  </sheetViews>
  <sheetFormatPr defaultRowHeight="15" x14ac:dyDescent="0.25"/>
  <cols>
    <col min="1" max="1" width="18.42578125" style="44" customWidth="1"/>
    <col min="2" max="2" width="17.140625" style="44" customWidth="1"/>
    <col min="3" max="3" width="12" style="44" customWidth="1"/>
    <col min="4" max="4" width="17.140625" style="44" customWidth="1"/>
    <col min="5" max="5" width="12" style="44" customWidth="1"/>
    <col min="6" max="6" width="36.42578125" style="44" customWidth="1"/>
    <col min="7" max="7" width="11.7109375" style="44" customWidth="1"/>
    <col min="8" max="16384" width="9.140625" style="44"/>
  </cols>
  <sheetData>
    <row r="1" spans="1:8" x14ac:dyDescent="0.25">
      <c r="A1" s="54" t="s">
        <v>98</v>
      </c>
      <c r="C1" s="53"/>
      <c r="E1" s="53"/>
    </row>
    <row r="2" spans="1:8" x14ac:dyDescent="0.25">
      <c r="C2" s="53"/>
      <c r="E2" s="53"/>
    </row>
    <row r="3" spans="1:8" x14ac:dyDescent="0.25">
      <c r="A3" s="52" t="s">
        <v>57</v>
      </c>
      <c r="B3" s="408" t="s">
        <v>31</v>
      </c>
      <c r="C3" s="408"/>
      <c r="D3" s="408" t="s">
        <v>30</v>
      </c>
      <c r="E3" s="408"/>
      <c r="F3" s="408"/>
    </row>
    <row r="4" spans="1:8" ht="45" x14ac:dyDescent="0.25">
      <c r="A4" s="50" t="s">
        <v>29</v>
      </c>
      <c r="B4" s="50" t="s">
        <v>28</v>
      </c>
      <c r="C4" s="51" t="s">
        <v>27</v>
      </c>
      <c r="D4" s="50" t="s">
        <v>26</v>
      </c>
      <c r="E4" s="51" t="s">
        <v>25</v>
      </c>
      <c r="F4" s="50" t="s">
        <v>24</v>
      </c>
      <c r="G4" s="191" t="s">
        <v>23</v>
      </c>
      <c r="H4" s="191" t="s">
        <v>22</v>
      </c>
    </row>
    <row r="5" spans="1:8" x14ac:dyDescent="0.25">
      <c r="A5" s="49" t="s">
        <v>97</v>
      </c>
      <c r="B5" s="48">
        <v>234.65</v>
      </c>
      <c r="C5" s="48">
        <v>40817.370000000003</v>
      </c>
      <c r="D5" s="47">
        <v>0</v>
      </c>
      <c r="E5" s="46">
        <v>0</v>
      </c>
      <c r="F5" s="45" t="s">
        <v>95</v>
      </c>
      <c r="G5" s="36" t="s">
        <v>18</v>
      </c>
      <c r="H5" s="36" t="s">
        <v>18</v>
      </c>
    </row>
    <row r="6" spans="1:8" x14ac:dyDescent="0.25">
      <c r="A6" s="49" t="s">
        <v>96</v>
      </c>
      <c r="B6" s="48">
        <v>234.65</v>
      </c>
      <c r="C6" s="48">
        <v>15499.84</v>
      </c>
      <c r="D6" s="47">
        <v>0</v>
      </c>
      <c r="E6" s="46">
        <v>0</v>
      </c>
      <c r="F6" s="45" t="s">
        <v>95</v>
      </c>
      <c r="G6" s="36" t="s">
        <v>18</v>
      </c>
      <c r="H6" s="36" t="s">
        <v>18</v>
      </c>
    </row>
    <row r="7" spans="1:8" x14ac:dyDescent="0.25">
      <c r="A7" s="44" t="s">
        <v>94</v>
      </c>
    </row>
    <row r="9" spans="1:8" x14ac:dyDescent="0.25">
      <c r="A9" s="11" t="s">
        <v>14</v>
      </c>
    </row>
    <row r="10" spans="1:8" x14ac:dyDescent="0.25">
      <c r="A10" s="405" t="s">
        <v>13</v>
      </c>
      <c r="B10" s="405"/>
      <c r="C10" s="405"/>
      <c r="D10" s="405"/>
      <c r="E10" s="1"/>
      <c r="F10" s="1"/>
    </row>
    <row r="11" spans="1:8" x14ac:dyDescent="0.25">
      <c r="A11" s="10" t="s">
        <v>12</v>
      </c>
      <c r="B11" s="10"/>
      <c r="C11" s="10"/>
      <c r="D11" s="10"/>
      <c r="E11" s="10"/>
      <c r="F11" s="1"/>
    </row>
  </sheetData>
  <mergeCells count="3">
    <mergeCell ref="B3:C3"/>
    <mergeCell ref="D3:F3"/>
    <mergeCell ref="A10:D10"/>
  </mergeCells>
  <pageMargins left="0.7" right="0.7" top="0.75" bottom="0.75" header="0.3" footer="0.3"/>
  <pageSetup paperSize="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activeCell="K105" sqref="K105"/>
    </sheetView>
  </sheetViews>
  <sheetFormatPr defaultRowHeight="15" x14ac:dyDescent="0.25"/>
  <cols>
    <col min="1" max="1" width="18.5703125" style="44" customWidth="1"/>
    <col min="2" max="2" width="13.28515625" style="44" customWidth="1"/>
    <col min="3" max="3" width="16.140625" style="44" customWidth="1"/>
    <col min="4" max="4" width="14.28515625" style="44" customWidth="1"/>
    <col min="5" max="5" width="14" style="44" customWidth="1"/>
    <col min="6" max="6" width="41.28515625" style="44" customWidth="1"/>
    <col min="7" max="7" width="12.85546875" style="44" bestFit="1" customWidth="1"/>
    <col min="8" max="16384" width="9.140625" style="44"/>
  </cols>
  <sheetData>
    <row r="1" spans="1:8" x14ac:dyDescent="0.25">
      <c r="A1" s="54" t="s">
        <v>101</v>
      </c>
      <c r="C1" s="53"/>
      <c r="E1" s="53"/>
    </row>
    <row r="2" spans="1:8" x14ac:dyDescent="0.25">
      <c r="C2" s="53"/>
      <c r="E2" s="53"/>
    </row>
    <row r="3" spans="1:8" x14ac:dyDescent="0.25">
      <c r="A3" s="52" t="s">
        <v>92</v>
      </c>
      <c r="B3" s="408" t="s">
        <v>31</v>
      </c>
      <c r="C3" s="408"/>
      <c r="D3" s="408" t="s">
        <v>30</v>
      </c>
      <c r="E3" s="408"/>
      <c r="F3" s="408"/>
    </row>
    <row r="4" spans="1:8" ht="45" x14ac:dyDescent="0.25">
      <c r="A4" s="50" t="s">
        <v>29</v>
      </c>
      <c r="B4" s="50" t="s">
        <v>28</v>
      </c>
      <c r="C4" s="51" t="s">
        <v>80</v>
      </c>
      <c r="D4" s="50" t="s">
        <v>26</v>
      </c>
      <c r="E4" s="51" t="s">
        <v>79</v>
      </c>
      <c r="F4" s="50" t="s">
        <v>24</v>
      </c>
      <c r="G4" s="191" t="s">
        <v>23</v>
      </c>
      <c r="H4" s="191" t="s">
        <v>22</v>
      </c>
    </row>
    <row r="5" spans="1:8" x14ac:dyDescent="0.25">
      <c r="A5" s="49" t="s">
        <v>21</v>
      </c>
      <c r="B5" s="48">
        <v>224.82</v>
      </c>
      <c r="C5" s="48">
        <v>397627.89</v>
      </c>
      <c r="D5" s="47">
        <v>224.82</v>
      </c>
      <c r="E5" s="46">
        <v>397627.89</v>
      </c>
      <c r="F5" s="45" t="s">
        <v>100</v>
      </c>
      <c r="G5" s="46">
        <v>397627.89</v>
      </c>
      <c r="H5" s="58">
        <v>38401</v>
      </c>
    </row>
    <row r="6" spans="1:8" x14ac:dyDescent="0.25">
      <c r="A6" s="49" t="s">
        <v>50</v>
      </c>
      <c r="B6" s="48">
        <v>224.82</v>
      </c>
      <c r="C6" s="48">
        <v>778102.02</v>
      </c>
      <c r="D6" s="47">
        <v>224.82</v>
      </c>
      <c r="E6" s="46">
        <v>778102.02</v>
      </c>
      <c r="F6" s="45" t="s">
        <v>100</v>
      </c>
      <c r="G6" s="46">
        <v>778102.02</v>
      </c>
      <c r="H6" s="58">
        <v>38401</v>
      </c>
    </row>
    <row r="8" spans="1:8" x14ac:dyDescent="0.25">
      <c r="A8" s="11" t="s">
        <v>14</v>
      </c>
    </row>
    <row r="9" spans="1:8" x14ac:dyDescent="0.25">
      <c r="A9" s="405" t="s">
        <v>13</v>
      </c>
      <c r="B9" s="405"/>
      <c r="C9" s="405"/>
      <c r="D9" s="405"/>
      <c r="E9" s="1"/>
      <c r="F9" s="1"/>
    </row>
    <row r="10" spans="1:8" x14ac:dyDescent="0.25">
      <c r="A10" s="10" t="s">
        <v>12</v>
      </c>
      <c r="B10" s="10"/>
      <c r="C10" s="10"/>
      <c r="D10" s="10"/>
      <c r="E10" s="10"/>
      <c r="F10" s="1"/>
    </row>
    <row r="12" spans="1:8" x14ac:dyDescent="0.25">
      <c r="A12" s="57" t="s">
        <v>99</v>
      </c>
    </row>
    <row r="14" spans="1:8" x14ac:dyDescent="0.25">
      <c r="A14" s="4"/>
      <c r="B14" s="4"/>
      <c r="C14" s="56"/>
      <c r="D14" s="5"/>
      <c r="E14" s="55"/>
      <c r="F14" s="3"/>
      <c r="G14" s="4"/>
    </row>
  </sheetData>
  <mergeCells count="3">
    <mergeCell ref="B3:C3"/>
    <mergeCell ref="D3:F3"/>
    <mergeCell ref="A9:D9"/>
  </mergeCells>
  <pageMargins left="0.7" right="0.7" top="0.75" bottom="0.75" header="0.3" footer="0.3"/>
  <pageSetup scale="8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workbookViewId="0">
      <selection activeCell="I85" sqref="I85"/>
    </sheetView>
  </sheetViews>
  <sheetFormatPr defaultRowHeight="15" x14ac:dyDescent="0.25"/>
  <cols>
    <col min="1" max="1" width="13.85546875" style="1" customWidth="1"/>
    <col min="2" max="2" width="12.7109375" style="1" customWidth="1"/>
    <col min="3" max="3" width="17" style="1" customWidth="1"/>
    <col min="4" max="4" width="13" style="1" customWidth="1"/>
    <col min="5" max="5" width="15.28515625" style="1" customWidth="1"/>
    <col min="6" max="6" width="38.140625" style="1" customWidth="1"/>
    <col min="7" max="7" width="12" style="1" customWidth="1"/>
    <col min="8" max="8" width="10.140625" style="1" bestFit="1" customWidth="1"/>
    <col min="9" max="9" width="12" style="1" bestFit="1" customWidth="1"/>
    <col min="10" max="16384" width="9.140625" style="1"/>
  </cols>
  <sheetData>
    <row r="1" spans="1:9" x14ac:dyDescent="0.25">
      <c r="A1" s="43" t="s">
        <v>120</v>
      </c>
    </row>
    <row r="3" spans="1:9" x14ac:dyDescent="0.25">
      <c r="A3" s="21" t="s">
        <v>92</v>
      </c>
      <c r="B3" s="407" t="s">
        <v>31</v>
      </c>
      <c r="C3" s="407"/>
      <c r="D3" s="407" t="s">
        <v>30</v>
      </c>
      <c r="E3" s="407"/>
      <c r="F3" s="407"/>
    </row>
    <row r="4" spans="1:9" ht="45" x14ac:dyDescent="0.25">
      <c r="A4" s="85" t="s">
        <v>29</v>
      </c>
      <c r="B4" s="85" t="s">
        <v>28</v>
      </c>
      <c r="C4" s="84" t="s">
        <v>80</v>
      </c>
      <c r="D4" s="85" t="s">
        <v>26</v>
      </c>
      <c r="E4" s="84" t="s">
        <v>79</v>
      </c>
      <c r="F4" s="69" t="s">
        <v>24</v>
      </c>
      <c r="G4" s="191" t="s">
        <v>23</v>
      </c>
      <c r="H4" s="191" t="s">
        <v>22</v>
      </c>
    </row>
    <row r="5" spans="1:9" x14ac:dyDescent="0.25">
      <c r="A5" s="15" t="s">
        <v>21</v>
      </c>
      <c r="B5" s="64">
        <v>824.5</v>
      </c>
      <c r="C5" s="64">
        <v>1458251.93</v>
      </c>
      <c r="D5" s="64">
        <v>0</v>
      </c>
      <c r="E5" s="64">
        <v>0</v>
      </c>
      <c r="F5" s="65" t="s">
        <v>119</v>
      </c>
      <c r="G5" s="88">
        <v>0</v>
      </c>
      <c r="H5" s="41" t="s">
        <v>778</v>
      </c>
    </row>
    <row r="6" spans="1:9" x14ac:dyDescent="0.25">
      <c r="A6" s="15" t="s">
        <v>50</v>
      </c>
      <c r="B6" s="64">
        <v>351.88</v>
      </c>
      <c r="C6" s="64">
        <v>449702.64</v>
      </c>
      <c r="D6" s="64">
        <v>0</v>
      </c>
      <c r="E6" s="64">
        <v>0</v>
      </c>
      <c r="F6" s="65" t="s">
        <v>119</v>
      </c>
      <c r="G6" s="88">
        <v>0</v>
      </c>
      <c r="H6" s="41" t="s">
        <v>778</v>
      </c>
    </row>
    <row r="7" spans="1:9" x14ac:dyDescent="0.25">
      <c r="A7" s="15" t="s">
        <v>73</v>
      </c>
      <c r="B7" s="64">
        <v>788.5</v>
      </c>
      <c r="C7" s="64">
        <v>1391568.46</v>
      </c>
      <c r="D7" s="64">
        <v>0</v>
      </c>
      <c r="E7" s="64">
        <v>0</v>
      </c>
      <c r="F7" s="65" t="s">
        <v>119</v>
      </c>
      <c r="G7" s="88">
        <v>0</v>
      </c>
      <c r="H7" s="41" t="s">
        <v>778</v>
      </c>
    </row>
    <row r="9" spans="1:9" x14ac:dyDescent="0.25">
      <c r="A9" s="86" t="s">
        <v>90</v>
      </c>
      <c r="B9" s="409" t="s">
        <v>31</v>
      </c>
      <c r="C9" s="409"/>
      <c r="D9" s="409" t="s">
        <v>30</v>
      </c>
      <c r="E9" s="409"/>
      <c r="F9" s="409"/>
    </row>
    <row r="10" spans="1:9" ht="45" x14ac:dyDescent="0.25">
      <c r="A10" s="85" t="s">
        <v>29</v>
      </c>
      <c r="B10" s="85" t="s">
        <v>28</v>
      </c>
      <c r="C10" s="84" t="s">
        <v>80</v>
      </c>
      <c r="D10" s="85" t="s">
        <v>26</v>
      </c>
      <c r="E10" s="84" t="s">
        <v>79</v>
      </c>
      <c r="F10" s="69" t="s">
        <v>24</v>
      </c>
      <c r="G10" s="191" t="s">
        <v>23</v>
      </c>
      <c r="H10" s="191" t="s">
        <v>22</v>
      </c>
    </row>
    <row r="11" spans="1:9" x14ac:dyDescent="0.25">
      <c r="A11" s="15" t="s">
        <v>21</v>
      </c>
      <c r="B11" s="18">
        <v>968.15</v>
      </c>
      <c r="C11" s="87">
        <v>2032824.56</v>
      </c>
      <c r="D11" s="18">
        <v>866.69</v>
      </c>
      <c r="E11" s="210">
        <v>1393717.87</v>
      </c>
      <c r="F11" s="65" t="s">
        <v>117</v>
      </c>
      <c r="G11" s="346">
        <v>0</v>
      </c>
      <c r="H11" s="41" t="s">
        <v>778</v>
      </c>
      <c r="I11" s="1" t="s">
        <v>780</v>
      </c>
    </row>
    <row r="12" spans="1:9" x14ac:dyDescent="0.25">
      <c r="A12" s="15" t="s">
        <v>89</v>
      </c>
      <c r="B12" s="77"/>
      <c r="C12" s="16"/>
      <c r="D12" s="77"/>
      <c r="E12" s="210">
        <v>14968.01</v>
      </c>
      <c r="F12" s="65" t="s">
        <v>118</v>
      </c>
      <c r="G12" s="210">
        <v>14968.01</v>
      </c>
      <c r="H12" s="58">
        <v>39272</v>
      </c>
    </row>
    <row r="13" spans="1:9" x14ac:dyDescent="0.25">
      <c r="A13" s="15" t="s">
        <v>50</v>
      </c>
      <c r="B13" s="12">
        <v>334.77</v>
      </c>
      <c r="C13" s="87">
        <v>436540.08</v>
      </c>
      <c r="D13" s="12">
        <v>334.77</v>
      </c>
      <c r="E13" s="210">
        <v>436540.08</v>
      </c>
      <c r="F13" s="65" t="s">
        <v>117</v>
      </c>
      <c r="G13" s="188">
        <v>436540.08</v>
      </c>
      <c r="H13" s="58">
        <v>38974</v>
      </c>
    </row>
    <row r="14" spans="1:9" x14ac:dyDescent="0.25">
      <c r="A14" s="15" t="s">
        <v>73</v>
      </c>
      <c r="B14" s="12">
        <v>610.41</v>
      </c>
      <c r="C14" s="87">
        <v>1658728.14</v>
      </c>
      <c r="D14" s="12">
        <v>605.51</v>
      </c>
      <c r="E14" s="210">
        <v>1465955.78</v>
      </c>
      <c r="F14" s="65" t="s">
        <v>117</v>
      </c>
      <c r="G14" s="113">
        <v>573823.98</v>
      </c>
      <c r="H14" s="58">
        <v>38974</v>
      </c>
      <c r="I14" s="1" t="s">
        <v>774</v>
      </c>
    </row>
    <row r="16" spans="1:9" x14ac:dyDescent="0.25">
      <c r="A16" s="86" t="s">
        <v>85</v>
      </c>
      <c r="B16" s="409" t="s">
        <v>31</v>
      </c>
      <c r="C16" s="409"/>
      <c r="D16" s="409" t="s">
        <v>30</v>
      </c>
      <c r="E16" s="409"/>
      <c r="F16" s="409"/>
    </row>
    <row r="17" spans="1:9" ht="45" x14ac:dyDescent="0.25">
      <c r="A17" s="85" t="s">
        <v>29</v>
      </c>
      <c r="B17" s="85" t="s">
        <v>28</v>
      </c>
      <c r="C17" s="84" t="s">
        <v>80</v>
      </c>
      <c r="D17" s="85" t="s">
        <v>26</v>
      </c>
      <c r="E17" s="84" t="s">
        <v>79</v>
      </c>
      <c r="F17" s="69" t="s">
        <v>24</v>
      </c>
      <c r="G17" s="191" t="s">
        <v>23</v>
      </c>
      <c r="H17" s="191" t="s">
        <v>22</v>
      </c>
    </row>
    <row r="18" spans="1:9" x14ac:dyDescent="0.25">
      <c r="A18" s="15" t="s">
        <v>21</v>
      </c>
      <c r="B18" s="18">
        <v>865.02</v>
      </c>
      <c r="C18" s="18">
        <v>2127888.65</v>
      </c>
      <c r="D18" s="18">
        <v>865.02</v>
      </c>
      <c r="E18" s="113">
        <v>2127888.65</v>
      </c>
      <c r="F18" s="65" t="s">
        <v>116</v>
      </c>
      <c r="G18" s="113">
        <v>2063354.59</v>
      </c>
      <c r="H18" s="58">
        <v>39119</v>
      </c>
      <c r="I18" s="1" t="s">
        <v>774</v>
      </c>
    </row>
    <row r="19" spans="1:9" x14ac:dyDescent="0.25">
      <c r="A19" s="15" t="s">
        <v>50</v>
      </c>
      <c r="B19" s="18">
        <v>333</v>
      </c>
      <c r="C19" s="18">
        <v>442890</v>
      </c>
      <c r="D19" s="18">
        <v>333</v>
      </c>
      <c r="E19" s="113">
        <v>442890</v>
      </c>
      <c r="F19" s="65" t="s">
        <v>116</v>
      </c>
      <c r="G19" s="113">
        <v>442890</v>
      </c>
      <c r="H19" s="58">
        <v>39119</v>
      </c>
    </row>
    <row r="20" spans="1:9" x14ac:dyDescent="0.25">
      <c r="A20" s="15" t="s">
        <v>73</v>
      </c>
      <c r="B20" s="14">
        <v>688</v>
      </c>
      <c r="C20" s="18">
        <v>1508749.6</v>
      </c>
      <c r="D20" s="14">
        <v>608.62</v>
      </c>
      <c r="E20" s="113">
        <v>904657.65</v>
      </c>
      <c r="F20" s="65" t="s">
        <v>116</v>
      </c>
      <c r="G20" s="113">
        <v>621806.47</v>
      </c>
      <c r="H20" s="58">
        <v>39119</v>
      </c>
      <c r="I20" s="1" t="s">
        <v>774</v>
      </c>
    </row>
    <row r="22" spans="1:9" x14ac:dyDescent="0.25">
      <c r="A22" s="86" t="s">
        <v>81</v>
      </c>
      <c r="B22" s="409" t="s">
        <v>31</v>
      </c>
      <c r="C22" s="409"/>
      <c r="D22" s="409" t="s">
        <v>30</v>
      </c>
      <c r="E22" s="409"/>
      <c r="F22" s="409"/>
    </row>
    <row r="23" spans="1:9" ht="45" x14ac:dyDescent="0.25">
      <c r="A23" s="85" t="s">
        <v>29</v>
      </c>
      <c r="B23" s="85" t="s">
        <v>28</v>
      </c>
      <c r="C23" s="84" t="s">
        <v>80</v>
      </c>
      <c r="D23" s="85" t="s">
        <v>26</v>
      </c>
      <c r="E23" s="84" t="s">
        <v>79</v>
      </c>
      <c r="F23" s="69" t="s">
        <v>24</v>
      </c>
      <c r="G23" s="191" t="s">
        <v>23</v>
      </c>
      <c r="H23" s="191" t="s">
        <v>22</v>
      </c>
    </row>
    <row r="24" spans="1:9" x14ac:dyDescent="0.25">
      <c r="A24" s="15" t="s">
        <v>21</v>
      </c>
      <c r="B24" s="18">
        <v>861</v>
      </c>
      <c r="C24" s="18">
        <v>2198296.59</v>
      </c>
      <c r="D24" s="18">
        <v>861</v>
      </c>
      <c r="E24" s="18">
        <v>2198296.59</v>
      </c>
      <c r="F24" s="65" t="s">
        <v>115</v>
      </c>
      <c r="G24" s="18">
        <v>2198296.59</v>
      </c>
      <c r="H24" s="63">
        <v>39430</v>
      </c>
    </row>
    <row r="25" spans="1:9" x14ac:dyDescent="0.25">
      <c r="A25" s="66" t="s">
        <v>50</v>
      </c>
      <c r="B25" s="18">
        <v>332</v>
      </c>
      <c r="C25" s="18">
        <v>450524</v>
      </c>
      <c r="D25" s="18">
        <v>332</v>
      </c>
      <c r="E25" s="18">
        <v>450524</v>
      </c>
      <c r="F25" s="65" t="s">
        <v>115</v>
      </c>
      <c r="G25" s="18">
        <v>450524</v>
      </c>
      <c r="H25" s="63">
        <v>39430</v>
      </c>
    </row>
    <row r="26" spans="1:9" x14ac:dyDescent="0.25">
      <c r="A26" s="66" t="s">
        <v>73</v>
      </c>
      <c r="B26" s="14">
        <v>861</v>
      </c>
      <c r="C26" s="67">
        <v>1669108.77</v>
      </c>
      <c r="D26" s="18">
        <v>861</v>
      </c>
      <c r="E26" s="18">
        <v>1501635.71</v>
      </c>
      <c r="F26" s="65" t="s">
        <v>115</v>
      </c>
      <c r="G26" s="18">
        <v>1501635.71</v>
      </c>
      <c r="H26" s="63">
        <v>39430</v>
      </c>
    </row>
    <row r="28" spans="1:9" x14ac:dyDescent="0.25">
      <c r="A28" s="86" t="s">
        <v>75</v>
      </c>
      <c r="B28" s="409" t="s">
        <v>31</v>
      </c>
      <c r="C28" s="409"/>
      <c r="D28" s="409" t="s">
        <v>30</v>
      </c>
      <c r="E28" s="409"/>
      <c r="F28" s="409"/>
    </row>
    <row r="29" spans="1:9" ht="45" x14ac:dyDescent="0.25">
      <c r="A29" s="85" t="s">
        <v>29</v>
      </c>
      <c r="B29" s="85" t="s">
        <v>28</v>
      </c>
      <c r="C29" s="84" t="s">
        <v>27</v>
      </c>
      <c r="D29" s="85" t="s">
        <v>26</v>
      </c>
      <c r="E29" s="84" t="s">
        <v>25</v>
      </c>
      <c r="F29" s="69" t="s">
        <v>24</v>
      </c>
      <c r="G29" s="191" t="s">
        <v>23</v>
      </c>
      <c r="H29" s="191" t="s">
        <v>22</v>
      </c>
      <c r="I29" s="191" t="s">
        <v>781</v>
      </c>
    </row>
    <row r="30" spans="1:9" x14ac:dyDescent="0.25">
      <c r="A30" s="15" t="s">
        <v>21</v>
      </c>
      <c r="B30" s="18">
        <v>883.08</v>
      </c>
      <c r="C30" s="64">
        <v>85340.85</v>
      </c>
      <c r="D30" s="18">
        <v>883.08</v>
      </c>
      <c r="E30" s="18">
        <v>85340.85</v>
      </c>
      <c r="F30" s="77" t="s">
        <v>114</v>
      </c>
      <c r="G30" s="18">
        <v>85340.85</v>
      </c>
      <c r="H30" s="63">
        <v>39797</v>
      </c>
      <c r="I30" s="83">
        <v>2585827.7599999998</v>
      </c>
    </row>
    <row r="31" spans="1:9" x14ac:dyDescent="0.25">
      <c r="A31" s="15" t="s">
        <v>50</v>
      </c>
      <c r="B31" s="18">
        <v>348.44</v>
      </c>
      <c r="C31" s="64">
        <v>15693.74</v>
      </c>
      <c r="D31" s="18">
        <v>348.44</v>
      </c>
      <c r="E31" s="18">
        <v>15695.18</v>
      </c>
      <c r="F31" s="77" t="s">
        <v>114</v>
      </c>
      <c r="G31" s="113">
        <v>15695.18</v>
      </c>
      <c r="H31" s="63">
        <v>39797</v>
      </c>
      <c r="I31" s="83">
        <v>472833.08</v>
      </c>
    </row>
    <row r="32" spans="1:9" x14ac:dyDescent="0.25">
      <c r="A32" s="15" t="s">
        <v>73</v>
      </c>
      <c r="B32" s="12">
        <v>883.08</v>
      </c>
      <c r="C32" s="18">
        <v>49134.57</v>
      </c>
      <c r="D32" s="12">
        <v>883.08</v>
      </c>
      <c r="E32" s="18">
        <v>43575.02</v>
      </c>
      <c r="F32" s="77" t="s">
        <v>114</v>
      </c>
      <c r="G32" s="18">
        <v>43575.02</v>
      </c>
      <c r="H32" s="63">
        <v>39797</v>
      </c>
      <c r="I32" s="83">
        <v>1320323.1100000001</v>
      </c>
    </row>
    <row r="33" spans="1:8" x14ac:dyDescent="0.25">
      <c r="A33" s="43"/>
    </row>
    <row r="34" spans="1:8" x14ac:dyDescent="0.25">
      <c r="A34" s="72" t="s">
        <v>67</v>
      </c>
      <c r="B34" s="407" t="s">
        <v>31</v>
      </c>
      <c r="C34" s="407"/>
      <c r="D34" s="407" t="s">
        <v>30</v>
      </c>
      <c r="E34" s="407"/>
      <c r="F34" s="407"/>
    </row>
    <row r="35" spans="1:8" ht="45" x14ac:dyDescent="0.25">
      <c r="A35" s="71" t="s">
        <v>29</v>
      </c>
      <c r="B35" s="71" t="s">
        <v>28</v>
      </c>
      <c r="C35" s="70" t="s">
        <v>27</v>
      </c>
      <c r="D35" s="71" t="s">
        <v>26</v>
      </c>
      <c r="E35" s="70" t="s">
        <v>25</v>
      </c>
      <c r="F35" s="69" t="s">
        <v>24</v>
      </c>
      <c r="G35" s="191" t="s">
        <v>23</v>
      </c>
      <c r="H35" s="191" t="s">
        <v>22</v>
      </c>
    </row>
    <row r="36" spans="1:8" x14ac:dyDescent="0.25">
      <c r="A36" s="15" t="s">
        <v>21</v>
      </c>
      <c r="B36" s="18">
        <v>872.41</v>
      </c>
      <c r="C36" s="82">
        <v>106085.06</v>
      </c>
      <c r="D36" s="18">
        <v>871.07</v>
      </c>
      <c r="E36" s="18">
        <v>105922.11</v>
      </c>
      <c r="F36" s="65" t="s">
        <v>113</v>
      </c>
      <c r="G36" s="18">
        <v>105922.11</v>
      </c>
      <c r="H36" s="63">
        <v>40157</v>
      </c>
    </row>
    <row r="37" spans="1:8" x14ac:dyDescent="0.25">
      <c r="A37" s="15" t="s">
        <v>50</v>
      </c>
      <c r="B37" s="81">
        <v>454.79</v>
      </c>
      <c r="C37" s="64">
        <v>20483.740000000002</v>
      </c>
      <c r="D37" s="81">
        <v>453.45</v>
      </c>
      <c r="E37" s="18">
        <v>20423.39</v>
      </c>
      <c r="F37" s="65" t="s">
        <v>113</v>
      </c>
      <c r="G37" s="18">
        <v>20423.39</v>
      </c>
      <c r="H37" s="63">
        <v>40157</v>
      </c>
    </row>
    <row r="38" spans="1:8" x14ac:dyDescent="0.25">
      <c r="A38" s="66" t="s">
        <v>66</v>
      </c>
      <c r="B38" s="80">
        <v>872.41</v>
      </c>
      <c r="C38" s="64">
        <v>27917.119999999999</v>
      </c>
      <c r="D38" s="80">
        <v>871.07</v>
      </c>
      <c r="E38" s="18">
        <v>27874.240000000002</v>
      </c>
      <c r="F38" s="65" t="s">
        <v>113</v>
      </c>
      <c r="G38" s="18">
        <v>27874.240000000002</v>
      </c>
      <c r="H38" s="63">
        <v>40157</v>
      </c>
    </row>
    <row r="39" spans="1:8" x14ac:dyDescent="0.25">
      <c r="A39" s="66"/>
      <c r="B39" s="12"/>
      <c r="C39" s="12"/>
      <c r="D39" s="12"/>
      <c r="E39" s="16"/>
      <c r="F39" s="79"/>
    </row>
    <row r="40" spans="1:8" x14ac:dyDescent="0.25">
      <c r="A40" s="72" t="s">
        <v>63</v>
      </c>
      <c r="B40" s="407" t="s">
        <v>31</v>
      </c>
      <c r="C40" s="407"/>
      <c r="D40" s="407" t="s">
        <v>30</v>
      </c>
      <c r="E40" s="407"/>
      <c r="F40" s="407"/>
    </row>
    <row r="41" spans="1:8" ht="45" x14ac:dyDescent="0.25">
      <c r="A41" s="71" t="s">
        <v>29</v>
      </c>
      <c r="B41" s="71" t="s">
        <v>28</v>
      </c>
      <c r="C41" s="70" t="s">
        <v>27</v>
      </c>
      <c r="D41" s="71" t="s">
        <v>26</v>
      </c>
      <c r="E41" s="70" t="s">
        <v>25</v>
      </c>
      <c r="F41" s="69" t="s">
        <v>24</v>
      </c>
      <c r="G41" s="191" t="s">
        <v>23</v>
      </c>
      <c r="H41" s="191" t="s">
        <v>22</v>
      </c>
    </row>
    <row r="42" spans="1:8" x14ac:dyDescent="0.25">
      <c r="A42" s="15" t="s">
        <v>21</v>
      </c>
      <c r="B42" s="77">
        <v>874.35</v>
      </c>
      <c r="C42" s="78">
        <v>124507.44</v>
      </c>
      <c r="D42" s="77">
        <v>874.35</v>
      </c>
      <c r="E42" s="78">
        <v>124507.44</v>
      </c>
      <c r="F42" s="65" t="s">
        <v>112</v>
      </c>
      <c r="G42" s="78">
        <v>124507.44</v>
      </c>
      <c r="H42" s="63">
        <v>40525</v>
      </c>
    </row>
    <row r="43" spans="1:8" x14ac:dyDescent="0.25">
      <c r="A43" s="15" t="s">
        <v>50</v>
      </c>
      <c r="B43" s="77">
        <v>454.83</v>
      </c>
      <c r="C43" s="64">
        <v>20485.54</v>
      </c>
      <c r="D43" s="77">
        <v>454.83</v>
      </c>
      <c r="E43" s="78">
        <v>20485.54</v>
      </c>
      <c r="F43" s="65" t="s">
        <v>112</v>
      </c>
      <c r="G43" s="78">
        <v>20485.54</v>
      </c>
      <c r="H43" s="63">
        <v>40525</v>
      </c>
    </row>
    <row r="44" spans="1:8" x14ac:dyDescent="0.25">
      <c r="A44" s="15" t="s">
        <v>66</v>
      </c>
      <c r="B44" s="77">
        <v>874.35</v>
      </c>
      <c r="C44" s="16" t="s">
        <v>18</v>
      </c>
      <c r="D44" s="77">
        <v>872.32</v>
      </c>
      <c r="E44" s="16" t="s">
        <v>18</v>
      </c>
      <c r="F44" s="65" t="s">
        <v>112</v>
      </c>
      <c r="G44" s="41" t="s">
        <v>778</v>
      </c>
      <c r="H44" s="41" t="s">
        <v>779</v>
      </c>
    </row>
    <row r="46" spans="1:8" x14ac:dyDescent="0.25">
      <c r="A46" s="72" t="s">
        <v>60</v>
      </c>
      <c r="B46" s="407" t="s">
        <v>31</v>
      </c>
      <c r="C46" s="407"/>
      <c r="D46" s="407" t="s">
        <v>30</v>
      </c>
      <c r="E46" s="407"/>
      <c r="F46" s="407"/>
    </row>
    <row r="47" spans="1:8" ht="45" x14ac:dyDescent="0.25">
      <c r="A47" s="71" t="s">
        <v>29</v>
      </c>
      <c r="B47" s="71" t="s">
        <v>28</v>
      </c>
      <c r="C47" s="70" t="s">
        <v>27</v>
      </c>
      <c r="D47" s="71" t="s">
        <v>26</v>
      </c>
      <c r="E47" s="70" t="s">
        <v>25</v>
      </c>
      <c r="F47" s="69" t="s">
        <v>24</v>
      </c>
      <c r="G47" s="191" t="s">
        <v>23</v>
      </c>
      <c r="H47" s="191" t="s">
        <v>22</v>
      </c>
    </row>
    <row r="48" spans="1:8" x14ac:dyDescent="0.25">
      <c r="A48" s="15" t="s">
        <v>21</v>
      </c>
      <c r="B48" s="18">
        <v>866.82</v>
      </c>
      <c r="C48" s="64">
        <v>134669.16</v>
      </c>
      <c r="D48" s="18">
        <v>866.82</v>
      </c>
      <c r="E48" s="64">
        <v>134669.16</v>
      </c>
      <c r="F48" s="65" t="s">
        <v>111</v>
      </c>
      <c r="G48" s="64">
        <v>134669.16</v>
      </c>
      <c r="H48" s="63">
        <v>40885</v>
      </c>
    </row>
    <row r="49" spans="1:8" x14ac:dyDescent="0.25">
      <c r="A49" s="15" t="s">
        <v>50</v>
      </c>
      <c r="B49" s="74">
        <v>450.83</v>
      </c>
      <c r="C49" s="73">
        <v>16437.259999999998</v>
      </c>
      <c r="D49" s="18">
        <v>450.83</v>
      </c>
      <c r="E49" s="64">
        <v>16437.259999999998</v>
      </c>
      <c r="F49" s="65" t="s">
        <v>111</v>
      </c>
      <c r="G49" s="64">
        <v>16437.259999999998</v>
      </c>
      <c r="H49" s="63">
        <v>40885</v>
      </c>
    </row>
    <row r="50" spans="1:8" x14ac:dyDescent="0.25">
      <c r="A50" s="66" t="s">
        <v>66</v>
      </c>
      <c r="B50" s="12">
        <v>866.82</v>
      </c>
      <c r="C50" s="16" t="s">
        <v>18</v>
      </c>
      <c r="D50" s="12">
        <v>866.82</v>
      </c>
      <c r="E50" s="16" t="s">
        <v>18</v>
      </c>
      <c r="F50" s="65" t="s">
        <v>111</v>
      </c>
      <c r="G50" s="41" t="s">
        <v>778</v>
      </c>
      <c r="H50" s="41" t="s">
        <v>778</v>
      </c>
    </row>
    <row r="52" spans="1:8" x14ac:dyDescent="0.25">
      <c r="A52" s="72" t="s">
        <v>57</v>
      </c>
      <c r="B52" s="407" t="s">
        <v>31</v>
      </c>
      <c r="C52" s="407"/>
      <c r="D52" s="407" t="s">
        <v>30</v>
      </c>
      <c r="E52" s="407"/>
      <c r="F52" s="407"/>
    </row>
    <row r="53" spans="1:8" ht="45" x14ac:dyDescent="0.25">
      <c r="A53" s="71" t="s">
        <v>29</v>
      </c>
      <c r="B53" s="71" t="s">
        <v>28</v>
      </c>
      <c r="C53" s="70" t="s">
        <v>27</v>
      </c>
      <c r="D53" s="71" t="s">
        <v>26</v>
      </c>
      <c r="E53" s="70" t="s">
        <v>25</v>
      </c>
      <c r="F53" s="69" t="s">
        <v>24</v>
      </c>
      <c r="G53" s="191" t="s">
        <v>23</v>
      </c>
      <c r="H53" s="191" t="s">
        <v>22</v>
      </c>
    </row>
    <row r="54" spans="1:8" x14ac:dyDescent="0.25">
      <c r="A54" s="15" t="s">
        <v>21</v>
      </c>
      <c r="B54" s="18">
        <v>868.87</v>
      </c>
      <c r="C54" s="18">
        <v>151139.94</v>
      </c>
      <c r="D54" s="18">
        <v>867.31</v>
      </c>
      <c r="E54" s="18">
        <v>150868.57</v>
      </c>
      <c r="F54" s="65" t="s">
        <v>110</v>
      </c>
      <c r="G54" s="18">
        <v>150868.57</v>
      </c>
      <c r="H54" s="63">
        <v>41250</v>
      </c>
    </row>
    <row r="55" spans="1:8" x14ac:dyDescent="0.25">
      <c r="A55" s="15" t="s">
        <v>50</v>
      </c>
      <c r="B55" s="18">
        <v>450.83</v>
      </c>
      <c r="C55" s="18">
        <v>16437.259999999998</v>
      </c>
      <c r="D55" s="18">
        <v>450.83</v>
      </c>
      <c r="E55" s="18">
        <v>16437.259999999998</v>
      </c>
      <c r="F55" s="65" t="s">
        <v>110</v>
      </c>
      <c r="G55" s="18">
        <v>16437.259999999998</v>
      </c>
      <c r="H55" s="63">
        <v>41250</v>
      </c>
    </row>
    <row r="56" spans="1:8" x14ac:dyDescent="0.25">
      <c r="A56" s="66" t="s">
        <v>66</v>
      </c>
      <c r="B56" s="12">
        <v>868.87</v>
      </c>
      <c r="C56" s="16" t="s">
        <v>18</v>
      </c>
      <c r="D56" s="75">
        <v>867.31</v>
      </c>
      <c r="E56" s="16" t="s">
        <v>18</v>
      </c>
      <c r="F56" s="65" t="s">
        <v>110</v>
      </c>
      <c r="G56" s="41" t="s">
        <v>778</v>
      </c>
      <c r="H56" s="41" t="s">
        <v>778</v>
      </c>
    </row>
    <row r="58" spans="1:8" x14ac:dyDescent="0.25">
      <c r="A58" s="72" t="s">
        <v>54</v>
      </c>
      <c r="B58" s="407" t="s">
        <v>31</v>
      </c>
      <c r="C58" s="407"/>
      <c r="D58" s="407" t="s">
        <v>30</v>
      </c>
      <c r="E58" s="407"/>
      <c r="F58" s="407"/>
    </row>
    <row r="59" spans="1:8" ht="45" x14ac:dyDescent="0.25">
      <c r="A59" s="71" t="s">
        <v>29</v>
      </c>
      <c r="B59" s="71" t="s">
        <v>28</v>
      </c>
      <c r="C59" s="70" t="s">
        <v>27</v>
      </c>
      <c r="D59" s="71" t="s">
        <v>26</v>
      </c>
      <c r="E59" s="70" t="s">
        <v>25</v>
      </c>
      <c r="F59" s="69" t="s">
        <v>24</v>
      </c>
      <c r="G59" s="191" t="s">
        <v>23</v>
      </c>
      <c r="H59" s="191" t="s">
        <v>22</v>
      </c>
    </row>
    <row r="60" spans="1:8" x14ac:dyDescent="0.25">
      <c r="A60" s="15" t="s">
        <v>21</v>
      </c>
      <c r="B60" s="18">
        <v>703.84</v>
      </c>
      <c r="C60" s="18">
        <v>132701.99</v>
      </c>
      <c r="D60" s="18">
        <v>699.49</v>
      </c>
      <c r="E60" s="18">
        <v>127094.94</v>
      </c>
      <c r="F60" s="65" t="s">
        <v>109</v>
      </c>
      <c r="G60" s="18">
        <v>127094.94</v>
      </c>
      <c r="H60" s="63">
        <v>41617</v>
      </c>
    </row>
    <row r="61" spans="1:8" x14ac:dyDescent="0.25">
      <c r="A61" s="15" t="s">
        <v>50</v>
      </c>
      <c r="B61" s="18">
        <v>285.35000000000002</v>
      </c>
      <c r="C61" s="18">
        <v>10403.86</v>
      </c>
      <c r="D61" s="18">
        <v>283.5</v>
      </c>
      <c r="E61" s="18">
        <v>10336.41</v>
      </c>
      <c r="F61" s="65" t="s">
        <v>109</v>
      </c>
      <c r="G61" s="18">
        <v>10336.41</v>
      </c>
      <c r="H61" s="63">
        <v>41617</v>
      </c>
    </row>
    <row r="62" spans="1:8" x14ac:dyDescent="0.25">
      <c r="A62" s="66" t="s">
        <v>66</v>
      </c>
      <c r="B62" s="12">
        <v>703.39</v>
      </c>
      <c r="C62" s="16" t="s">
        <v>18</v>
      </c>
      <c r="D62" s="12">
        <v>699.49</v>
      </c>
      <c r="E62" s="16" t="s">
        <v>18</v>
      </c>
      <c r="F62" s="65" t="s">
        <v>109</v>
      </c>
      <c r="G62" s="41" t="s">
        <v>778</v>
      </c>
      <c r="H62" s="41" t="s">
        <v>778</v>
      </c>
    </row>
    <row r="64" spans="1:8" x14ac:dyDescent="0.25">
      <c r="A64" s="72" t="s">
        <v>51</v>
      </c>
      <c r="B64" s="407" t="s">
        <v>31</v>
      </c>
      <c r="C64" s="407"/>
      <c r="D64" s="407" t="s">
        <v>30</v>
      </c>
      <c r="E64" s="407"/>
      <c r="F64" s="407"/>
    </row>
    <row r="65" spans="1:9" ht="45" x14ac:dyDescent="0.25">
      <c r="A65" s="71" t="s">
        <v>29</v>
      </c>
      <c r="B65" s="71" t="s">
        <v>28</v>
      </c>
      <c r="C65" s="70" t="s">
        <v>27</v>
      </c>
      <c r="D65" s="71" t="s">
        <v>26</v>
      </c>
      <c r="E65" s="70" t="s">
        <v>25</v>
      </c>
      <c r="F65" s="69" t="s">
        <v>24</v>
      </c>
      <c r="G65" s="191" t="s">
        <v>23</v>
      </c>
      <c r="H65" s="191" t="s">
        <v>22</v>
      </c>
    </row>
    <row r="66" spans="1:9" x14ac:dyDescent="0.25">
      <c r="A66" s="15" t="s">
        <v>21</v>
      </c>
      <c r="B66" s="12">
        <v>657.54</v>
      </c>
      <c r="C66" s="73">
        <v>135170.5</v>
      </c>
      <c r="D66" s="75">
        <v>647.01</v>
      </c>
      <c r="E66" s="64">
        <v>127026.94</v>
      </c>
      <c r="F66" s="65" t="s">
        <v>107</v>
      </c>
      <c r="G66" s="64">
        <v>127026.94</v>
      </c>
      <c r="H66" s="63" t="s">
        <v>47</v>
      </c>
    </row>
    <row r="67" spans="1:9" x14ac:dyDescent="0.25">
      <c r="A67" s="15" t="s">
        <v>50</v>
      </c>
      <c r="B67" s="12">
        <v>241.55</v>
      </c>
      <c r="C67" s="76" t="s">
        <v>108</v>
      </c>
      <c r="D67" s="75">
        <v>231.02</v>
      </c>
      <c r="E67" s="64">
        <v>7655.14</v>
      </c>
      <c r="F67" s="65" t="s">
        <v>107</v>
      </c>
      <c r="G67" s="64">
        <v>7655.14</v>
      </c>
      <c r="H67" s="63" t="s">
        <v>47</v>
      </c>
    </row>
    <row r="68" spans="1:9" x14ac:dyDescent="0.25">
      <c r="A68" s="66" t="s">
        <v>66</v>
      </c>
      <c r="B68" s="12">
        <v>649.32000000000005</v>
      </c>
      <c r="C68" s="16" t="s">
        <v>18</v>
      </c>
      <c r="D68" s="12">
        <v>647.01</v>
      </c>
      <c r="E68" s="16" t="s">
        <v>18</v>
      </c>
      <c r="F68" s="65" t="s">
        <v>107</v>
      </c>
      <c r="G68" s="41" t="s">
        <v>778</v>
      </c>
      <c r="H68" s="41" t="s">
        <v>778</v>
      </c>
    </row>
    <row r="69" spans="1:9" x14ac:dyDescent="0.25">
      <c r="A69" s="66" t="s">
        <v>37</v>
      </c>
      <c r="B69" s="16" t="s">
        <v>18</v>
      </c>
      <c r="C69" s="64">
        <v>2731.84</v>
      </c>
      <c r="D69" s="16" t="s">
        <v>18</v>
      </c>
      <c r="E69" s="64">
        <v>2731.84</v>
      </c>
      <c r="F69" s="65" t="s">
        <v>107</v>
      </c>
      <c r="G69" s="64">
        <v>2731.84</v>
      </c>
      <c r="H69" s="63" t="s">
        <v>47</v>
      </c>
    </row>
    <row r="71" spans="1:9" x14ac:dyDescent="0.25">
      <c r="A71" s="72" t="s">
        <v>45</v>
      </c>
      <c r="B71" s="407" t="s">
        <v>31</v>
      </c>
      <c r="C71" s="407"/>
      <c r="D71" s="407" t="s">
        <v>30</v>
      </c>
      <c r="E71" s="407"/>
      <c r="F71" s="407"/>
    </row>
    <row r="72" spans="1:9" ht="45" x14ac:dyDescent="0.25">
      <c r="A72" s="71" t="s">
        <v>29</v>
      </c>
      <c r="B72" s="71" t="s">
        <v>28</v>
      </c>
      <c r="C72" s="70" t="s">
        <v>27</v>
      </c>
      <c r="D72" s="71" t="s">
        <v>26</v>
      </c>
      <c r="E72" s="70" t="s">
        <v>25</v>
      </c>
      <c r="F72" s="69" t="s">
        <v>24</v>
      </c>
      <c r="G72" s="191" t="s">
        <v>23</v>
      </c>
      <c r="H72" s="191" t="s">
        <v>22</v>
      </c>
    </row>
    <row r="73" spans="1:9" x14ac:dyDescent="0.25">
      <c r="A73" s="15" t="s">
        <v>21</v>
      </c>
      <c r="B73" s="74">
        <v>647.01</v>
      </c>
      <c r="C73" s="73">
        <v>85651.18</v>
      </c>
      <c r="D73" s="18">
        <v>636.41999999999996</v>
      </c>
      <c r="E73" s="64">
        <v>80338.759999999995</v>
      </c>
      <c r="F73" s="65" t="s">
        <v>105</v>
      </c>
      <c r="G73" s="64">
        <v>80338.759999999995</v>
      </c>
      <c r="H73" s="63" t="s">
        <v>104</v>
      </c>
    </row>
    <row r="74" spans="1:9" x14ac:dyDescent="0.25">
      <c r="A74" s="15" t="s">
        <v>19</v>
      </c>
      <c r="B74" s="18">
        <v>221.49</v>
      </c>
      <c r="C74" s="67">
        <v>7845.7</v>
      </c>
      <c r="D74" s="18">
        <v>196.49</v>
      </c>
      <c r="E74" s="64">
        <v>6090.88</v>
      </c>
      <c r="F74" s="65" t="s">
        <v>105</v>
      </c>
      <c r="G74" s="83">
        <v>5638.74</v>
      </c>
      <c r="H74" s="63" t="s">
        <v>106</v>
      </c>
      <c r="I74" s="1" t="s">
        <v>774</v>
      </c>
    </row>
    <row r="75" spans="1:9" x14ac:dyDescent="0.25">
      <c r="A75" s="15" t="s">
        <v>66</v>
      </c>
      <c r="B75" s="18">
        <v>647.01</v>
      </c>
      <c r="C75" s="16" t="s">
        <v>18</v>
      </c>
      <c r="D75" s="18">
        <v>636.41999999999996</v>
      </c>
      <c r="E75" s="16" t="s">
        <v>18</v>
      </c>
      <c r="F75" s="65" t="s">
        <v>105</v>
      </c>
      <c r="G75" s="41" t="s">
        <v>778</v>
      </c>
      <c r="H75" s="41" t="s">
        <v>778</v>
      </c>
    </row>
    <row r="76" spans="1:9" x14ac:dyDescent="0.25">
      <c r="A76" s="66" t="s">
        <v>37</v>
      </c>
      <c r="B76" s="16" t="s">
        <v>18</v>
      </c>
      <c r="C76" s="67">
        <v>1593.97</v>
      </c>
      <c r="D76" s="16" t="s">
        <v>18</v>
      </c>
      <c r="E76" s="64">
        <v>1593.97</v>
      </c>
      <c r="F76" s="65" t="s">
        <v>105</v>
      </c>
      <c r="G76" s="64">
        <v>1593.97</v>
      </c>
      <c r="H76" s="63" t="s">
        <v>104</v>
      </c>
    </row>
    <row r="77" spans="1:9" x14ac:dyDescent="0.25">
      <c r="A77" s="66" t="s">
        <v>20</v>
      </c>
      <c r="B77" s="14">
        <v>636.41999999999996</v>
      </c>
      <c r="C77" s="64">
        <v>45058.54</v>
      </c>
      <c r="D77" s="14">
        <v>636.41999999999996</v>
      </c>
      <c r="E77" s="64">
        <v>44430.85</v>
      </c>
      <c r="F77" s="65" t="s">
        <v>105</v>
      </c>
      <c r="G77" s="64">
        <v>44430.85</v>
      </c>
      <c r="H77" s="63" t="s">
        <v>104</v>
      </c>
    </row>
    <row r="79" spans="1:9" x14ac:dyDescent="0.25">
      <c r="A79" s="72" t="s">
        <v>38</v>
      </c>
      <c r="B79" s="407" t="s">
        <v>31</v>
      </c>
      <c r="C79" s="407"/>
      <c r="D79" s="407" t="s">
        <v>30</v>
      </c>
      <c r="E79" s="407"/>
      <c r="F79" s="407"/>
    </row>
    <row r="80" spans="1:9" ht="45" x14ac:dyDescent="0.25">
      <c r="A80" s="71" t="s">
        <v>29</v>
      </c>
      <c r="B80" s="71" t="s">
        <v>28</v>
      </c>
      <c r="C80" s="70" t="s">
        <v>27</v>
      </c>
      <c r="D80" s="71" t="s">
        <v>26</v>
      </c>
      <c r="E80" s="70" t="s">
        <v>25</v>
      </c>
      <c r="F80" s="69" t="s">
        <v>24</v>
      </c>
      <c r="G80" s="191" t="s">
        <v>23</v>
      </c>
      <c r="H80" s="191" t="s">
        <v>22</v>
      </c>
    </row>
    <row r="81" spans="1:8" x14ac:dyDescent="0.25">
      <c r="A81" s="15" t="s">
        <v>21</v>
      </c>
      <c r="B81" s="18">
        <v>338.4</v>
      </c>
      <c r="C81" s="64">
        <v>45359.14</v>
      </c>
      <c r="D81" s="18">
        <v>338.4</v>
      </c>
      <c r="E81" s="64">
        <v>44772.1</v>
      </c>
      <c r="F81" s="65" t="s">
        <v>103</v>
      </c>
      <c r="G81" s="64">
        <v>44772.1</v>
      </c>
      <c r="H81" s="63" t="s">
        <v>102</v>
      </c>
    </row>
    <row r="82" spans="1:8" x14ac:dyDescent="0.25">
      <c r="A82" s="15" t="s">
        <v>19</v>
      </c>
      <c r="B82" s="18">
        <v>173.17</v>
      </c>
      <c r="C82" s="67">
        <v>6180.81</v>
      </c>
      <c r="D82" s="18">
        <v>173.17</v>
      </c>
      <c r="E82" s="64">
        <v>6180.81</v>
      </c>
      <c r="F82" s="65" t="s">
        <v>103</v>
      </c>
      <c r="G82" s="64">
        <v>6180.81</v>
      </c>
      <c r="H82" s="63" t="s">
        <v>102</v>
      </c>
    </row>
    <row r="83" spans="1:8" x14ac:dyDescent="0.25">
      <c r="A83" s="15" t="s">
        <v>66</v>
      </c>
      <c r="B83" s="18">
        <v>338.4</v>
      </c>
      <c r="C83" s="16" t="s">
        <v>18</v>
      </c>
      <c r="D83" s="68">
        <v>338.4</v>
      </c>
      <c r="E83" s="16" t="s">
        <v>18</v>
      </c>
      <c r="F83" s="65" t="s">
        <v>103</v>
      </c>
      <c r="G83" s="41" t="s">
        <v>778</v>
      </c>
      <c r="H83" s="41" t="s">
        <v>778</v>
      </c>
    </row>
    <row r="84" spans="1:8" x14ac:dyDescent="0.25">
      <c r="A84" s="66" t="s">
        <v>37</v>
      </c>
      <c r="B84" s="16" t="s">
        <v>18</v>
      </c>
      <c r="C84" s="67">
        <v>915.91</v>
      </c>
      <c r="D84" s="16"/>
      <c r="E84" s="64">
        <v>915.91</v>
      </c>
      <c r="F84" s="65" t="s">
        <v>103</v>
      </c>
      <c r="G84" s="64">
        <v>915.91</v>
      </c>
      <c r="H84" s="63" t="s">
        <v>102</v>
      </c>
    </row>
    <row r="85" spans="1:8" x14ac:dyDescent="0.25">
      <c r="A85" s="66" t="s">
        <v>20</v>
      </c>
      <c r="B85" s="14">
        <v>338.4</v>
      </c>
      <c r="C85" s="64">
        <v>24083.93</v>
      </c>
      <c r="D85" s="14">
        <v>338.4</v>
      </c>
      <c r="E85" s="64">
        <v>23757.85</v>
      </c>
      <c r="F85" s="65" t="s">
        <v>103</v>
      </c>
      <c r="G85" s="64">
        <v>23757.85</v>
      </c>
      <c r="H85" s="63" t="s">
        <v>102</v>
      </c>
    </row>
    <row r="86" spans="1:8" x14ac:dyDescent="0.25">
      <c r="A86" s="11"/>
      <c r="B86" s="62"/>
      <c r="C86" s="61"/>
      <c r="D86" s="30"/>
      <c r="E86" s="60"/>
      <c r="F86" s="59"/>
    </row>
    <row r="87" spans="1:8" x14ac:dyDescent="0.25">
      <c r="A87" s="11" t="s">
        <v>14</v>
      </c>
    </row>
    <row r="88" spans="1:8" x14ac:dyDescent="0.25">
      <c r="A88" s="405" t="s">
        <v>13</v>
      </c>
      <c r="B88" s="405"/>
      <c r="C88" s="405"/>
      <c r="D88" s="405"/>
    </row>
    <row r="89" spans="1:8" x14ac:dyDescent="0.25">
      <c r="A89" s="10" t="s">
        <v>12</v>
      </c>
      <c r="B89" s="10"/>
      <c r="C89" s="10"/>
      <c r="D89" s="10"/>
      <c r="E89" s="10"/>
    </row>
    <row r="90" spans="1:8" x14ac:dyDescent="0.25">
      <c r="A90" s="10" t="s">
        <v>11</v>
      </c>
      <c r="B90" s="10"/>
      <c r="C90" s="10"/>
      <c r="D90" s="10"/>
      <c r="E90" s="10"/>
    </row>
    <row r="91" spans="1:8" x14ac:dyDescent="0.25">
      <c r="A91" s="10" t="s">
        <v>10</v>
      </c>
      <c r="B91" s="10"/>
      <c r="C91" s="10"/>
      <c r="D91" s="10"/>
      <c r="E91" s="10"/>
    </row>
    <row r="92" spans="1:8" x14ac:dyDescent="0.25">
      <c r="A92" s="405" t="s">
        <v>8</v>
      </c>
      <c r="B92" s="405"/>
      <c r="C92" s="405"/>
      <c r="D92" s="405"/>
      <c r="E92" s="405"/>
      <c r="F92" s="405"/>
    </row>
    <row r="93" spans="1:8" x14ac:dyDescent="0.25">
      <c r="A93" s="405" t="s">
        <v>7</v>
      </c>
      <c r="B93" s="405"/>
      <c r="C93" s="405"/>
      <c r="D93" s="405"/>
      <c r="E93" s="405"/>
      <c r="F93" s="405"/>
    </row>
    <row r="94" spans="1:8" x14ac:dyDescent="0.25">
      <c r="A94" s="406" t="s">
        <v>1</v>
      </c>
      <c r="B94" s="406"/>
      <c r="C94" s="406"/>
      <c r="D94" s="406"/>
    </row>
  </sheetData>
  <mergeCells count="30">
    <mergeCell ref="A92:F92"/>
    <mergeCell ref="A93:F93"/>
    <mergeCell ref="A94:D94"/>
    <mergeCell ref="B58:C58"/>
    <mergeCell ref="D58:F58"/>
    <mergeCell ref="B64:C64"/>
    <mergeCell ref="D64:F64"/>
    <mergeCell ref="B71:C71"/>
    <mergeCell ref="D71:F71"/>
    <mergeCell ref="B79:C79"/>
    <mergeCell ref="D79:F79"/>
    <mergeCell ref="A88:D88"/>
    <mergeCell ref="B40:C40"/>
    <mergeCell ref="D40:F40"/>
    <mergeCell ref="B46:C46"/>
    <mergeCell ref="D46:F46"/>
    <mergeCell ref="B52:C52"/>
    <mergeCell ref="D52:F52"/>
    <mergeCell ref="B22:C22"/>
    <mergeCell ref="D22:F22"/>
    <mergeCell ref="B28:C28"/>
    <mergeCell ref="D28:F28"/>
    <mergeCell ref="B34:C34"/>
    <mergeCell ref="D34:F34"/>
    <mergeCell ref="B3:C3"/>
    <mergeCell ref="D3:F3"/>
    <mergeCell ref="B9:C9"/>
    <mergeCell ref="D9:F9"/>
    <mergeCell ref="B16:C16"/>
    <mergeCell ref="D16:F16"/>
  </mergeCells>
  <pageMargins left="0.7" right="0.7" top="0.75" bottom="0.75" header="0.3" footer="0.3"/>
  <pageSetup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4"/>
  <sheetViews>
    <sheetView topLeftCell="A25" workbookViewId="0">
      <selection activeCell="K105" sqref="K105"/>
    </sheetView>
  </sheetViews>
  <sheetFormatPr defaultRowHeight="15" x14ac:dyDescent="0.25"/>
  <cols>
    <col min="1" max="1" width="12" style="1" customWidth="1"/>
    <col min="2" max="2" width="13.140625" style="1" customWidth="1"/>
    <col min="3" max="3" width="13.28515625" style="1" customWidth="1"/>
    <col min="4" max="4" width="11.5703125" style="1" customWidth="1"/>
    <col min="5" max="5" width="15" style="1" customWidth="1"/>
    <col min="6" max="6" width="32.5703125" style="1" customWidth="1"/>
    <col min="7" max="7" width="14.42578125" style="1" customWidth="1"/>
    <col min="8" max="8" width="12.5703125" style="1" customWidth="1"/>
    <col min="9" max="9" width="12" style="1" bestFit="1" customWidth="1"/>
    <col min="10" max="10" width="12.42578125" style="1" bestFit="1" customWidth="1"/>
    <col min="11" max="16384" width="9.140625" style="1"/>
  </cols>
  <sheetData>
    <row r="1" spans="1:8" x14ac:dyDescent="0.25">
      <c r="A1" s="406" t="s">
        <v>181</v>
      </c>
      <c r="B1" s="406"/>
      <c r="C1" s="406"/>
      <c r="D1" s="406"/>
      <c r="E1" s="406"/>
      <c r="F1" s="406"/>
    </row>
    <row r="3" spans="1:8" x14ac:dyDescent="0.25">
      <c r="A3" s="21" t="s">
        <v>92</v>
      </c>
      <c r="B3" s="407" t="s">
        <v>31</v>
      </c>
      <c r="C3" s="407"/>
      <c r="D3" s="407" t="s">
        <v>30</v>
      </c>
      <c r="E3" s="407"/>
      <c r="F3" s="407"/>
    </row>
    <row r="4" spans="1:8" ht="60" x14ac:dyDescent="0.25">
      <c r="A4" s="69" t="s">
        <v>29</v>
      </c>
      <c r="B4" s="69" t="s">
        <v>28</v>
      </c>
      <c r="C4" s="191" t="s">
        <v>80</v>
      </c>
      <c r="D4" s="69" t="s">
        <v>131</v>
      </c>
      <c r="E4" s="191" t="s">
        <v>79</v>
      </c>
      <c r="F4" s="69" t="s">
        <v>24</v>
      </c>
      <c r="G4" s="191" t="s">
        <v>23</v>
      </c>
      <c r="H4" s="191" t="s">
        <v>22</v>
      </c>
    </row>
    <row r="5" spans="1:8" x14ac:dyDescent="0.25">
      <c r="A5" s="15" t="s">
        <v>21</v>
      </c>
      <c r="B5" s="18">
        <v>645.9</v>
      </c>
      <c r="C5" s="94">
        <v>1142371.04</v>
      </c>
      <c r="D5" s="18">
        <v>645.9</v>
      </c>
      <c r="E5" s="94">
        <v>1142371.04</v>
      </c>
      <c r="F5" s="411" t="s">
        <v>180</v>
      </c>
      <c r="G5" s="94">
        <v>1142371.04</v>
      </c>
      <c r="H5" s="111">
        <v>38349</v>
      </c>
    </row>
    <row r="6" spans="1:8" x14ac:dyDescent="0.25">
      <c r="A6" s="15" t="s">
        <v>50</v>
      </c>
      <c r="B6" s="18">
        <v>645.9</v>
      </c>
      <c r="C6" s="94">
        <v>1904759.1</v>
      </c>
      <c r="D6" s="18">
        <v>645.9</v>
      </c>
      <c r="E6" s="94">
        <v>1904759.1</v>
      </c>
      <c r="F6" s="412"/>
      <c r="G6" s="94">
        <v>1904759.1</v>
      </c>
      <c r="H6" s="111">
        <v>38349</v>
      </c>
    </row>
    <row r="7" spans="1:8" x14ac:dyDescent="0.25">
      <c r="A7" s="15" t="s">
        <v>73</v>
      </c>
      <c r="B7" s="18">
        <v>188.62</v>
      </c>
      <c r="C7" s="94">
        <v>332882.23</v>
      </c>
      <c r="D7" s="18">
        <v>188.62</v>
      </c>
      <c r="E7" s="94">
        <v>301627.09999999998</v>
      </c>
      <c r="F7" s="413"/>
      <c r="G7" s="94">
        <v>301627.09999999998</v>
      </c>
      <c r="H7" s="111">
        <v>38349</v>
      </c>
    </row>
    <row r="8" spans="1:8" x14ac:dyDescent="0.25">
      <c r="C8" s="24"/>
      <c r="E8" s="24"/>
    </row>
    <row r="9" spans="1:8" x14ac:dyDescent="0.25">
      <c r="A9" s="15" t="s">
        <v>90</v>
      </c>
      <c r="B9" s="410" t="s">
        <v>31</v>
      </c>
      <c r="C9" s="410"/>
      <c r="D9" s="410" t="s">
        <v>30</v>
      </c>
      <c r="E9" s="410"/>
      <c r="F9" s="410"/>
    </row>
    <row r="10" spans="1:8" ht="60" x14ac:dyDescent="0.25">
      <c r="A10" s="69" t="s">
        <v>29</v>
      </c>
      <c r="B10" s="69" t="s">
        <v>28</v>
      </c>
      <c r="C10" s="191" t="s">
        <v>80</v>
      </c>
      <c r="D10" s="69" t="s">
        <v>131</v>
      </c>
      <c r="E10" s="191" t="s">
        <v>79</v>
      </c>
      <c r="F10" s="69" t="s">
        <v>24</v>
      </c>
      <c r="G10" s="191" t="s">
        <v>23</v>
      </c>
      <c r="H10" s="191" t="s">
        <v>22</v>
      </c>
    </row>
    <row r="11" spans="1:8" s="114" customFormat="1" ht="75" x14ac:dyDescent="0.25">
      <c r="A11" s="119" t="s">
        <v>21</v>
      </c>
      <c r="B11" s="100">
        <v>643.59</v>
      </c>
      <c r="C11" s="118">
        <v>1351345.92</v>
      </c>
      <c r="D11" s="100">
        <v>643.59</v>
      </c>
      <c r="E11" s="116">
        <v>1365858.88</v>
      </c>
      <c r="F11" s="117" t="s">
        <v>179</v>
      </c>
      <c r="G11" s="116">
        <v>1365858.88</v>
      </c>
      <c r="H11" s="115" t="s">
        <v>178</v>
      </c>
    </row>
    <row r="12" spans="1:8" x14ac:dyDescent="0.25">
      <c r="A12" s="15" t="s">
        <v>50</v>
      </c>
      <c r="B12" s="12">
        <v>643.59</v>
      </c>
      <c r="C12" s="94">
        <v>1935918.72</v>
      </c>
      <c r="D12" s="12">
        <v>643.59</v>
      </c>
      <c r="E12" s="113">
        <v>1935918.72</v>
      </c>
      <c r="F12" s="41" t="s">
        <v>177</v>
      </c>
      <c r="G12" s="113">
        <v>1935918.72</v>
      </c>
      <c r="H12" s="111">
        <v>38707</v>
      </c>
    </row>
    <row r="13" spans="1:8" x14ac:dyDescent="0.25">
      <c r="A13" s="15" t="s">
        <v>73</v>
      </c>
      <c r="B13" s="12">
        <v>187.83</v>
      </c>
      <c r="C13" s="94">
        <v>510409.25</v>
      </c>
      <c r="D13" s="12">
        <v>187.83</v>
      </c>
      <c r="E13" s="113">
        <v>462229.74</v>
      </c>
      <c r="F13" s="41" t="s">
        <v>177</v>
      </c>
      <c r="G13" s="113">
        <v>462229.74</v>
      </c>
      <c r="H13" s="112">
        <v>38707</v>
      </c>
    </row>
    <row r="14" spans="1:8" x14ac:dyDescent="0.25">
      <c r="A14" s="15" t="s">
        <v>83</v>
      </c>
      <c r="B14" s="18">
        <v>104</v>
      </c>
      <c r="C14" s="94">
        <v>447200</v>
      </c>
      <c r="D14" s="93">
        <v>97</v>
      </c>
      <c r="E14" s="93">
        <v>417100</v>
      </c>
      <c r="F14" s="106" t="s">
        <v>176</v>
      </c>
      <c r="G14" s="93">
        <v>417100</v>
      </c>
      <c r="H14" s="111">
        <v>38807</v>
      </c>
    </row>
    <row r="15" spans="1:8" x14ac:dyDescent="0.25">
      <c r="C15" s="24"/>
      <c r="E15" s="24"/>
    </row>
    <row r="16" spans="1:8" x14ac:dyDescent="0.25">
      <c r="A16" s="66" t="s">
        <v>85</v>
      </c>
      <c r="B16" s="410" t="s">
        <v>31</v>
      </c>
      <c r="C16" s="410"/>
      <c r="D16" s="410" t="s">
        <v>30</v>
      </c>
      <c r="E16" s="410"/>
      <c r="F16" s="410"/>
    </row>
    <row r="17" spans="1:9" ht="60" x14ac:dyDescent="0.25">
      <c r="A17" s="69" t="s">
        <v>29</v>
      </c>
      <c r="B17" s="69" t="s">
        <v>28</v>
      </c>
      <c r="C17" s="191" t="s">
        <v>80</v>
      </c>
      <c r="D17" s="69" t="s">
        <v>131</v>
      </c>
      <c r="E17" s="191" t="s">
        <v>79</v>
      </c>
      <c r="F17" s="69" t="s">
        <v>24</v>
      </c>
      <c r="G17" s="191" t="s">
        <v>23</v>
      </c>
      <c r="H17" s="191" t="s">
        <v>22</v>
      </c>
    </row>
    <row r="18" spans="1:9" x14ac:dyDescent="0.25">
      <c r="A18" s="15" t="s">
        <v>21</v>
      </c>
      <c r="B18" s="18">
        <v>643.59</v>
      </c>
      <c r="C18" s="94">
        <v>1583186.35</v>
      </c>
      <c r="D18" s="18">
        <v>629.91999999999996</v>
      </c>
      <c r="E18" s="110">
        <v>1549559.11</v>
      </c>
      <c r="F18" s="411" t="s">
        <v>175</v>
      </c>
      <c r="G18" s="110">
        <v>1549559.11</v>
      </c>
      <c r="H18" s="111">
        <v>39107</v>
      </c>
    </row>
    <row r="19" spans="1:9" x14ac:dyDescent="0.25">
      <c r="A19" s="15" t="s">
        <v>50</v>
      </c>
      <c r="B19" s="18">
        <v>643.59</v>
      </c>
      <c r="C19" s="94" t="s">
        <v>174</v>
      </c>
      <c r="D19" s="18">
        <v>629.91999999999996</v>
      </c>
      <c r="E19" s="94">
        <v>1848715.44</v>
      </c>
      <c r="F19" s="412"/>
      <c r="G19" s="94">
        <v>1848715.44</v>
      </c>
      <c r="H19" s="111">
        <v>39107</v>
      </c>
    </row>
    <row r="20" spans="1:9" x14ac:dyDescent="0.25">
      <c r="A20" s="15" t="s">
        <v>73</v>
      </c>
      <c r="B20" s="18">
        <v>182.06</v>
      </c>
      <c r="C20" s="94">
        <v>399248.47</v>
      </c>
      <c r="D20" s="18">
        <v>170.27</v>
      </c>
      <c r="E20" s="94">
        <v>294973.7</v>
      </c>
      <c r="F20" s="413"/>
      <c r="G20" s="94">
        <v>294973.7</v>
      </c>
      <c r="H20" s="111">
        <v>39107</v>
      </c>
    </row>
    <row r="21" spans="1:9" x14ac:dyDescent="0.25">
      <c r="A21" s="15" t="s">
        <v>83</v>
      </c>
      <c r="B21" s="18">
        <v>104</v>
      </c>
      <c r="C21" s="94">
        <v>447200</v>
      </c>
      <c r="D21" s="93">
        <v>91</v>
      </c>
      <c r="E21" s="97">
        <v>358704.71</v>
      </c>
      <c r="F21" s="106" t="s">
        <v>173</v>
      </c>
      <c r="G21" s="97">
        <v>358704.71</v>
      </c>
      <c r="H21" s="111">
        <v>39056</v>
      </c>
    </row>
    <row r="22" spans="1:9" x14ac:dyDescent="0.25">
      <c r="C22" s="24"/>
      <c r="E22" s="24"/>
    </row>
    <row r="23" spans="1:9" x14ac:dyDescent="0.25">
      <c r="A23" s="66" t="s">
        <v>81</v>
      </c>
      <c r="B23" s="410" t="s">
        <v>31</v>
      </c>
      <c r="C23" s="410"/>
      <c r="D23" s="410" t="s">
        <v>30</v>
      </c>
      <c r="E23" s="410"/>
      <c r="F23" s="410"/>
    </row>
    <row r="24" spans="1:9" ht="60" x14ac:dyDescent="0.25">
      <c r="A24" s="69" t="s">
        <v>29</v>
      </c>
      <c r="B24" s="69" t="s">
        <v>28</v>
      </c>
      <c r="C24" s="191" t="s">
        <v>80</v>
      </c>
      <c r="D24" s="69" t="s">
        <v>131</v>
      </c>
      <c r="E24" s="191" t="s">
        <v>79</v>
      </c>
      <c r="F24" s="69" t="s">
        <v>24</v>
      </c>
      <c r="G24" s="191" t="s">
        <v>23</v>
      </c>
      <c r="H24" s="191" t="s">
        <v>22</v>
      </c>
    </row>
    <row r="25" spans="1:9" x14ac:dyDescent="0.25">
      <c r="A25" s="15" t="s">
        <v>21</v>
      </c>
      <c r="B25" s="18">
        <v>643.59</v>
      </c>
      <c r="C25" s="94">
        <v>1643207.55</v>
      </c>
      <c r="D25" s="18">
        <v>643.04</v>
      </c>
      <c r="E25" s="110">
        <v>1641803.3</v>
      </c>
      <c r="F25" s="411" t="s">
        <v>172</v>
      </c>
      <c r="G25" s="110">
        <v>1641803.3</v>
      </c>
      <c r="H25" s="105">
        <v>39436</v>
      </c>
    </row>
    <row r="26" spans="1:9" x14ac:dyDescent="0.25">
      <c r="A26" s="15" t="s">
        <v>50</v>
      </c>
      <c r="B26" s="18">
        <v>643.59</v>
      </c>
      <c r="C26" s="94">
        <v>2013793.11</v>
      </c>
      <c r="D26" s="18">
        <v>643.04</v>
      </c>
      <c r="E26" s="94">
        <v>2012072.16</v>
      </c>
      <c r="F26" s="412"/>
      <c r="G26" s="94">
        <v>2012072.16</v>
      </c>
      <c r="H26" s="105">
        <v>39436</v>
      </c>
    </row>
    <row r="27" spans="1:9" x14ac:dyDescent="0.25">
      <c r="A27" s="15" t="s">
        <v>73</v>
      </c>
      <c r="B27" s="18">
        <v>151.99</v>
      </c>
      <c r="C27" s="94">
        <v>294643.25</v>
      </c>
      <c r="D27" s="18">
        <v>151.99</v>
      </c>
      <c r="E27" s="94">
        <v>265080.06</v>
      </c>
      <c r="F27" s="413"/>
      <c r="G27" s="94">
        <v>265080.06</v>
      </c>
      <c r="H27" s="105">
        <v>39436</v>
      </c>
    </row>
    <row r="28" spans="1:9" x14ac:dyDescent="0.25">
      <c r="A28" s="15" t="s">
        <v>16</v>
      </c>
      <c r="B28" s="93">
        <v>385.45</v>
      </c>
      <c r="C28" s="97">
        <v>1657439.3</v>
      </c>
      <c r="D28" s="93">
        <v>370.9</v>
      </c>
      <c r="E28" s="93">
        <v>1535062.37</v>
      </c>
      <c r="F28" s="109" t="s">
        <v>171</v>
      </c>
      <c r="G28" s="93">
        <v>1535062.37</v>
      </c>
      <c r="H28" s="105">
        <v>39503</v>
      </c>
    </row>
    <row r="29" spans="1:9" x14ac:dyDescent="0.25">
      <c r="C29" s="24"/>
      <c r="E29" s="24"/>
    </row>
    <row r="30" spans="1:9" x14ac:dyDescent="0.25">
      <c r="A30" s="66" t="s">
        <v>75</v>
      </c>
      <c r="B30" s="410" t="s">
        <v>31</v>
      </c>
      <c r="C30" s="410"/>
      <c r="D30" s="410" t="s">
        <v>30</v>
      </c>
      <c r="E30" s="410"/>
      <c r="F30" s="410"/>
    </row>
    <row r="31" spans="1:9" ht="60" x14ac:dyDescent="0.25">
      <c r="A31" s="69" t="s">
        <v>29</v>
      </c>
      <c r="B31" s="69" t="s">
        <v>28</v>
      </c>
      <c r="C31" s="191" t="s">
        <v>27</v>
      </c>
      <c r="D31" s="69" t="s">
        <v>131</v>
      </c>
      <c r="E31" s="191" t="s">
        <v>25</v>
      </c>
      <c r="F31" s="69" t="s">
        <v>24</v>
      </c>
      <c r="G31" s="191" t="s">
        <v>23</v>
      </c>
      <c r="H31" s="191" t="s">
        <v>22</v>
      </c>
      <c r="I31" s="191" t="s">
        <v>781</v>
      </c>
    </row>
    <row r="32" spans="1:9" x14ac:dyDescent="0.25">
      <c r="A32" s="15" t="s">
        <v>21</v>
      </c>
      <c r="B32" s="18">
        <v>643.04</v>
      </c>
      <c r="C32" s="94">
        <v>62143.39</v>
      </c>
      <c r="D32" s="18">
        <v>643.04</v>
      </c>
      <c r="E32" s="94">
        <v>62143.39</v>
      </c>
      <c r="F32" s="411" t="s">
        <v>170</v>
      </c>
      <c r="G32" s="94">
        <v>62143.39</v>
      </c>
      <c r="H32" s="105">
        <v>39797</v>
      </c>
      <c r="I32" s="108">
        <v>1882944.72</v>
      </c>
    </row>
    <row r="33" spans="1:9" x14ac:dyDescent="0.25">
      <c r="A33" s="15" t="s">
        <v>50</v>
      </c>
      <c r="B33" s="18">
        <v>643.04</v>
      </c>
      <c r="C33" s="94">
        <v>66786.13</v>
      </c>
      <c r="D33" s="18">
        <v>643.04</v>
      </c>
      <c r="E33" s="94" t="s">
        <v>169</v>
      </c>
      <c r="F33" s="412"/>
      <c r="G33" s="347">
        <v>66788.56</v>
      </c>
      <c r="H33" s="22">
        <v>39797</v>
      </c>
      <c r="I33" s="104">
        <v>2012072.16</v>
      </c>
    </row>
    <row r="34" spans="1:9" x14ac:dyDescent="0.25">
      <c r="A34" s="15" t="s">
        <v>73</v>
      </c>
      <c r="B34" s="18">
        <v>140.27000000000001</v>
      </c>
      <c r="C34" s="94">
        <v>7804.62</v>
      </c>
      <c r="D34" s="18">
        <v>140.27000000000001</v>
      </c>
      <c r="E34" s="94">
        <v>6921.06</v>
      </c>
      <c r="F34" s="413"/>
      <c r="G34" s="94">
        <v>6921.06</v>
      </c>
      <c r="H34" s="105">
        <v>39797</v>
      </c>
      <c r="I34" s="108">
        <v>209708.12</v>
      </c>
    </row>
    <row r="35" spans="1:9" x14ac:dyDescent="0.25">
      <c r="A35" s="15" t="s">
        <v>71</v>
      </c>
      <c r="B35" s="18">
        <v>40</v>
      </c>
      <c r="C35" s="94">
        <v>4855.6000000000004</v>
      </c>
      <c r="D35" s="414" t="s">
        <v>168</v>
      </c>
      <c r="E35" s="415"/>
      <c r="F35" s="107" t="s">
        <v>18</v>
      </c>
      <c r="G35" s="41" t="s">
        <v>778</v>
      </c>
      <c r="H35" s="41" t="s">
        <v>778</v>
      </c>
      <c r="I35" s="41" t="s">
        <v>778</v>
      </c>
    </row>
    <row r="36" spans="1:9" x14ac:dyDescent="0.25">
      <c r="A36" s="15" t="s">
        <v>16</v>
      </c>
      <c r="B36" s="18">
        <v>402.45</v>
      </c>
      <c r="C36" s="94">
        <v>56037.27</v>
      </c>
      <c r="D36" s="18">
        <v>372.7</v>
      </c>
      <c r="E36" s="94">
        <v>46762.36</v>
      </c>
      <c r="F36" s="106" t="s">
        <v>167</v>
      </c>
      <c r="G36" s="94">
        <v>46762.36</v>
      </c>
      <c r="H36" s="105">
        <v>39779</v>
      </c>
      <c r="I36" s="104">
        <v>1416899.51</v>
      </c>
    </row>
    <row r="37" spans="1:9" s="4" customFormat="1" x14ac:dyDescent="0.25">
      <c r="A37" s="416" t="s">
        <v>166</v>
      </c>
      <c r="B37" s="416"/>
      <c r="C37" s="416"/>
      <c r="D37" s="416"/>
      <c r="E37" s="60"/>
    </row>
    <row r="38" spans="1:9" x14ac:dyDescent="0.25">
      <c r="A38" s="27"/>
      <c r="B38" s="4"/>
      <c r="C38" s="26"/>
      <c r="D38" s="4"/>
      <c r="E38" s="26"/>
      <c r="F38" s="4"/>
    </row>
    <row r="39" spans="1:9" x14ac:dyDescent="0.25">
      <c r="A39" s="66" t="s">
        <v>67</v>
      </c>
      <c r="B39" s="410" t="s">
        <v>31</v>
      </c>
      <c r="C39" s="410"/>
      <c r="D39" s="410" t="s">
        <v>30</v>
      </c>
      <c r="E39" s="410"/>
      <c r="F39" s="410"/>
    </row>
    <row r="40" spans="1:9" ht="60" x14ac:dyDescent="0.25">
      <c r="A40" s="69" t="s">
        <v>29</v>
      </c>
      <c r="B40" s="69" t="s">
        <v>28</v>
      </c>
      <c r="C40" s="191" t="s">
        <v>27</v>
      </c>
      <c r="D40" s="69" t="s">
        <v>131</v>
      </c>
      <c r="E40" s="191" t="s">
        <v>25</v>
      </c>
      <c r="F40" s="69" t="s">
        <v>24</v>
      </c>
      <c r="G40" s="191" t="s">
        <v>23</v>
      </c>
      <c r="H40" s="191" t="s">
        <v>22</v>
      </c>
    </row>
    <row r="41" spans="1:9" x14ac:dyDescent="0.25">
      <c r="A41" s="15" t="s">
        <v>21</v>
      </c>
      <c r="B41" s="18">
        <v>644.04999999999995</v>
      </c>
      <c r="C41" s="18">
        <v>78316.479999999996</v>
      </c>
      <c r="D41" s="12">
        <v>644.04999999999995</v>
      </c>
      <c r="E41" s="18">
        <v>78316.479999999996</v>
      </c>
      <c r="F41" s="417" t="s">
        <v>165</v>
      </c>
      <c r="G41" s="18">
        <v>78316.479999999996</v>
      </c>
      <c r="H41" s="22">
        <v>40156</v>
      </c>
    </row>
    <row r="42" spans="1:9" x14ac:dyDescent="0.25">
      <c r="A42" s="15" t="s">
        <v>50</v>
      </c>
      <c r="B42" s="18">
        <v>644.04999999999995</v>
      </c>
      <c r="C42" s="18">
        <v>66891.03</v>
      </c>
      <c r="D42" s="12">
        <v>644.04999999999995</v>
      </c>
      <c r="E42" s="18">
        <v>66891.03</v>
      </c>
      <c r="F42" s="418"/>
      <c r="G42" s="18">
        <v>66891.03</v>
      </c>
      <c r="H42" s="22">
        <v>40156</v>
      </c>
    </row>
    <row r="43" spans="1:9" x14ac:dyDescent="0.25">
      <c r="A43" s="15" t="s">
        <v>66</v>
      </c>
      <c r="B43" s="103">
        <v>212.6</v>
      </c>
      <c r="C43" s="101">
        <v>6803.2</v>
      </c>
      <c r="D43" s="18">
        <v>212.6</v>
      </c>
      <c r="E43" s="18">
        <v>6803.2</v>
      </c>
      <c r="F43" s="419"/>
      <c r="G43" s="18">
        <v>6803.2</v>
      </c>
      <c r="H43" s="22">
        <v>40156</v>
      </c>
    </row>
    <row r="44" spans="1:9" x14ac:dyDescent="0.25">
      <c r="A44" s="15" t="s">
        <v>16</v>
      </c>
      <c r="B44" s="102">
        <v>414.45</v>
      </c>
      <c r="C44" s="101">
        <v>61338.75</v>
      </c>
      <c r="D44" s="18">
        <v>377.6</v>
      </c>
      <c r="E44" s="18">
        <v>54347.97</v>
      </c>
      <c r="F44" s="100" t="s">
        <v>164</v>
      </c>
      <c r="G44" s="18">
        <v>54347.97</v>
      </c>
      <c r="H44" s="22">
        <v>40058</v>
      </c>
    </row>
    <row r="45" spans="1:9" x14ac:dyDescent="0.25">
      <c r="C45" s="24"/>
      <c r="E45" s="24"/>
    </row>
    <row r="46" spans="1:9" x14ac:dyDescent="0.25">
      <c r="A46" s="66" t="s">
        <v>63</v>
      </c>
      <c r="B46" s="410" t="s">
        <v>31</v>
      </c>
      <c r="C46" s="410"/>
      <c r="D46" s="410" t="s">
        <v>30</v>
      </c>
      <c r="E46" s="410"/>
      <c r="F46" s="410"/>
    </row>
    <row r="47" spans="1:9" ht="60" x14ac:dyDescent="0.25">
      <c r="A47" s="69" t="s">
        <v>29</v>
      </c>
      <c r="B47" s="69" t="s">
        <v>28</v>
      </c>
      <c r="C47" s="191" t="s">
        <v>27</v>
      </c>
      <c r="D47" s="69" t="s">
        <v>131</v>
      </c>
      <c r="E47" s="191" t="s">
        <v>25</v>
      </c>
      <c r="F47" s="69" t="s">
        <v>24</v>
      </c>
      <c r="G47" s="191" t="s">
        <v>23</v>
      </c>
      <c r="H47" s="191" t="s">
        <v>22</v>
      </c>
    </row>
    <row r="48" spans="1:9" x14ac:dyDescent="0.25">
      <c r="A48" s="15" t="s">
        <v>21</v>
      </c>
      <c r="B48" s="18">
        <v>663.19</v>
      </c>
      <c r="C48" s="18">
        <v>94438.26</v>
      </c>
      <c r="D48" s="1">
        <v>651.13</v>
      </c>
      <c r="E48" s="18">
        <v>89286.22</v>
      </c>
      <c r="F48" s="41" t="s">
        <v>162</v>
      </c>
      <c r="G48" s="18">
        <v>89286.22</v>
      </c>
      <c r="H48" s="22">
        <v>40526</v>
      </c>
    </row>
    <row r="49" spans="1:8" x14ac:dyDescent="0.25">
      <c r="A49" s="15" t="s">
        <v>151</v>
      </c>
      <c r="B49" s="18">
        <v>114.19</v>
      </c>
      <c r="C49" s="18">
        <v>12248.93</v>
      </c>
      <c r="D49" s="18">
        <v>110.55</v>
      </c>
      <c r="E49" s="18">
        <v>11569.78</v>
      </c>
      <c r="F49" s="41" t="s">
        <v>163</v>
      </c>
      <c r="G49" s="18">
        <v>11569.78</v>
      </c>
      <c r="H49" s="22">
        <v>40620</v>
      </c>
    </row>
    <row r="50" spans="1:8" x14ac:dyDescent="0.25">
      <c r="A50" s="15" t="s">
        <v>50</v>
      </c>
      <c r="B50" s="1">
        <v>663.19</v>
      </c>
      <c r="C50" s="18">
        <v>68878.91</v>
      </c>
      <c r="D50" s="18">
        <v>651.13</v>
      </c>
      <c r="E50" s="18">
        <v>65121.26</v>
      </c>
      <c r="F50" s="41" t="s">
        <v>162</v>
      </c>
      <c r="G50" s="18">
        <v>65121.26</v>
      </c>
      <c r="H50" s="22">
        <v>40526</v>
      </c>
    </row>
    <row r="51" spans="1:8" x14ac:dyDescent="0.25">
      <c r="A51" s="15" t="s">
        <v>66</v>
      </c>
      <c r="B51" s="18">
        <v>212.6</v>
      </c>
      <c r="C51" s="94">
        <v>0</v>
      </c>
      <c r="D51" s="18">
        <v>212.6</v>
      </c>
      <c r="E51" s="97">
        <v>0</v>
      </c>
      <c r="F51" s="41" t="s">
        <v>162</v>
      </c>
      <c r="G51" s="41" t="s">
        <v>778</v>
      </c>
      <c r="H51" s="41" t="s">
        <v>778</v>
      </c>
    </row>
    <row r="52" spans="1:8" x14ac:dyDescent="0.25">
      <c r="A52" s="15" t="s">
        <v>16</v>
      </c>
      <c r="B52" s="18">
        <v>550.85</v>
      </c>
      <c r="C52" s="94">
        <v>78771.69</v>
      </c>
      <c r="D52" s="18">
        <v>468.3</v>
      </c>
      <c r="E52" s="94">
        <v>66966.899999999994</v>
      </c>
      <c r="F52" s="41" t="s">
        <v>161</v>
      </c>
      <c r="G52" s="94">
        <v>66966.899999999994</v>
      </c>
      <c r="H52" s="22">
        <v>40444</v>
      </c>
    </row>
    <row r="53" spans="1:8" x14ac:dyDescent="0.25">
      <c r="C53" s="24"/>
      <c r="E53" s="24"/>
    </row>
    <row r="54" spans="1:8" x14ac:dyDescent="0.25">
      <c r="A54" s="66" t="s">
        <v>60</v>
      </c>
      <c r="B54" s="410" t="s">
        <v>31</v>
      </c>
      <c r="C54" s="410"/>
      <c r="D54" s="410" t="s">
        <v>30</v>
      </c>
      <c r="E54" s="410"/>
      <c r="F54" s="410"/>
    </row>
    <row r="55" spans="1:8" ht="60" x14ac:dyDescent="0.25">
      <c r="A55" s="69" t="s">
        <v>29</v>
      </c>
      <c r="B55" s="69" t="s">
        <v>28</v>
      </c>
      <c r="C55" s="191" t="s">
        <v>27</v>
      </c>
      <c r="D55" s="69" t="s">
        <v>131</v>
      </c>
      <c r="E55" s="191" t="s">
        <v>25</v>
      </c>
      <c r="F55" s="69" t="s">
        <v>24</v>
      </c>
      <c r="G55" s="191" t="s">
        <v>23</v>
      </c>
      <c r="H55" s="191" t="s">
        <v>22</v>
      </c>
    </row>
    <row r="56" spans="1:8" x14ac:dyDescent="0.25">
      <c r="A56" s="15" t="s">
        <v>21</v>
      </c>
      <c r="B56" s="18">
        <v>642.13</v>
      </c>
      <c r="C56" s="18">
        <v>99761.32</v>
      </c>
      <c r="D56" s="18">
        <v>642.13</v>
      </c>
      <c r="E56" s="18">
        <v>99761.32</v>
      </c>
      <c r="F56" s="41" t="s">
        <v>159</v>
      </c>
      <c r="G56" s="18">
        <v>99761.32</v>
      </c>
      <c r="H56" s="22">
        <v>40885</v>
      </c>
    </row>
    <row r="57" spans="1:8" x14ac:dyDescent="0.25">
      <c r="A57" s="15" t="s">
        <v>151</v>
      </c>
      <c r="B57" s="18">
        <v>110.55</v>
      </c>
      <c r="C57" s="18">
        <v>11569.78</v>
      </c>
      <c r="D57" s="18">
        <v>110.55</v>
      </c>
      <c r="E57" s="18">
        <v>11569.78</v>
      </c>
      <c r="F57" s="41" t="s">
        <v>160</v>
      </c>
      <c r="G57" s="18">
        <v>11569.78</v>
      </c>
      <c r="H57" s="22">
        <v>40998</v>
      </c>
    </row>
    <row r="58" spans="1:8" x14ac:dyDescent="0.25">
      <c r="A58" s="15" t="s">
        <v>50</v>
      </c>
      <c r="B58" s="18">
        <v>642.13</v>
      </c>
      <c r="C58" s="18">
        <v>53977.45</v>
      </c>
      <c r="D58" s="18">
        <v>642.13</v>
      </c>
      <c r="E58" s="18">
        <v>53977.45</v>
      </c>
      <c r="F58" s="41" t="s">
        <v>159</v>
      </c>
      <c r="G58" s="18">
        <v>53977.45</v>
      </c>
      <c r="H58" s="22">
        <v>40885</v>
      </c>
    </row>
    <row r="59" spans="1:8" x14ac:dyDescent="0.25">
      <c r="A59" s="15" t="s">
        <v>66</v>
      </c>
      <c r="B59" s="18">
        <v>203.6</v>
      </c>
      <c r="C59" s="94">
        <v>0</v>
      </c>
      <c r="D59" s="18">
        <v>203.6</v>
      </c>
      <c r="E59" s="97">
        <v>0</v>
      </c>
      <c r="F59" s="41" t="s">
        <v>159</v>
      </c>
      <c r="G59" s="41" t="s">
        <v>778</v>
      </c>
      <c r="H59" s="41" t="s">
        <v>778</v>
      </c>
    </row>
    <row r="60" spans="1:8" x14ac:dyDescent="0.25">
      <c r="A60" s="15" t="s">
        <v>16</v>
      </c>
      <c r="B60" s="18">
        <v>564.85</v>
      </c>
      <c r="C60" s="94">
        <v>71449.679999999993</v>
      </c>
      <c r="D60" s="18">
        <v>462.8</v>
      </c>
      <c r="E60" s="94">
        <v>53799.77</v>
      </c>
      <c r="F60" s="41" t="s">
        <v>158</v>
      </c>
      <c r="G60" s="94">
        <v>53799.77</v>
      </c>
      <c r="H60" s="22">
        <v>40730</v>
      </c>
    </row>
    <row r="61" spans="1:8" x14ac:dyDescent="0.25">
      <c r="C61" s="24"/>
      <c r="E61" s="24"/>
    </row>
    <row r="62" spans="1:8" x14ac:dyDescent="0.25">
      <c r="A62" s="66" t="s">
        <v>57</v>
      </c>
      <c r="B62" s="410" t="s">
        <v>31</v>
      </c>
      <c r="C62" s="410"/>
      <c r="D62" s="410" t="s">
        <v>30</v>
      </c>
      <c r="E62" s="410"/>
      <c r="F62" s="410"/>
    </row>
    <row r="63" spans="1:8" ht="60" x14ac:dyDescent="0.25">
      <c r="A63" s="69" t="s">
        <v>29</v>
      </c>
      <c r="B63" s="69" t="s">
        <v>28</v>
      </c>
      <c r="C63" s="191" t="s">
        <v>27</v>
      </c>
      <c r="D63" s="69" t="s">
        <v>131</v>
      </c>
      <c r="E63" s="191" t="s">
        <v>25</v>
      </c>
      <c r="F63" s="69" t="s">
        <v>24</v>
      </c>
      <c r="G63" s="191" t="s">
        <v>23</v>
      </c>
      <c r="H63" s="191" t="s">
        <v>22</v>
      </c>
    </row>
    <row r="64" spans="1:8" x14ac:dyDescent="0.25">
      <c r="A64" s="15" t="s">
        <v>21</v>
      </c>
      <c r="B64" s="18">
        <v>642.13</v>
      </c>
      <c r="C64" s="18">
        <v>111698.51</v>
      </c>
      <c r="D64" s="18">
        <v>642.13</v>
      </c>
      <c r="E64" s="18">
        <v>111698.51</v>
      </c>
      <c r="F64" s="41" t="s">
        <v>156</v>
      </c>
      <c r="G64" s="18">
        <v>111698.51</v>
      </c>
      <c r="H64" s="22">
        <v>41250</v>
      </c>
    </row>
    <row r="65" spans="1:8" x14ac:dyDescent="0.25">
      <c r="A65" s="15" t="s">
        <v>151</v>
      </c>
      <c r="B65" s="18">
        <v>110.55</v>
      </c>
      <c r="C65" s="18">
        <v>11569.78</v>
      </c>
      <c r="D65" s="18">
        <v>110.55</v>
      </c>
      <c r="E65" s="18">
        <v>11569.78</v>
      </c>
      <c r="F65" s="41" t="s">
        <v>157</v>
      </c>
      <c r="G65" s="18">
        <v>11569.78</v>
      </c>
      <c r="H65" s="22">
        <v>41320</v>
      </c>
    </row>
    <row r="66" spans="1:8" x14ac:dyDescent="0.25">
      <c r="A66" s="15" t="s">
        <v>50</v>
      </c>
      <c r="B66" s="18">
        <v>642.13</v>
      </c>
      <c r="C66" s="18">
        <v>53977.45</v>
      </c>
      <c r="D66" s="18">
        <v>642.13</v>
      </c>
      <c r="E66" s="18">
        <v>53977.45</v>
      </c>
      <c r="F66" s="41" t="s">
        <v>156</v>
      </c>
      <c r="G66" s="18">
        <v>53977.45</v>
      </c>
      <c r="H66" s="22">
        <v>41250</v>
      </c>
    </row>
    <row r="67" spans="1:8" x14ac:dyDescent="0.25">
      <c r="A67" s="15" t="s">
        <v>66</v>
      </c>
      <c r="B67" s="18">
        <v>203.6</v>
      </c>
      <c r="C67" s="94">
        <v>0</v>
      </c>
      <c r="D67" s="18">
        <v>203.6</v>
      </c>
      <c r="E67" s="97">
        <v>0</v>
      </c>
      <c r="F67" s="41" t="s">
        <v>156</v>
      </c>
      <c r="G67" s="41" t="s">
        <v>778</v>
      </c>
      <c r="H67" s="41" t="s">
        <v>778</v>
      </c>
    </row>
    <row r="68" spans="1:8" x14ac:dyDescent="0.25">
      <c r="A68" s="15" t="s">
        <v>16</v>
      </c>
      <c r="B68" s="18">
        <v>561.85</v>
      </c>
      <c r="C68" s="94">
        <v>20114.27</v>
      </c>
      <c r="D68" s="18">
        <v>459</v>
      </c>
      <c r="E68" s="94">
        <v>3796.73</v>
      </c>
      <c r="F68" s="41" t="s">
        <v>155</v>
      </c>
      <c r="G68" s="94">
        <v>3796.73</v>
      </c>
      <c r="H68" s="22">
        <v>41211</v>
      </c>
    </row>
    <row r="70" spans="1:8" x14ac:dyDescent="0.25">
      <c r="A70" s="66" t="s">
        <v>54</v>
      </c>
      <c r="B70" s="410" t="s">
        <v>31</v>
      </c>
      <c r="C70" s="410"/>
      <c r="D70" s="410" t="s">
        <v>30</v>
      </c>
      <c r="E70" s="410"/>
      <c r="F70" s="410"/>
    </row>
    <row r="71" spans="1:8" ht="60" x14ac:dyDescent="0.25">
      <c r="A71" s="69" t="s">
        <v>29</v>
      </c>
      <c r="B71" s="69" t="s">
        <v>28</v>
      </c>
      <c r="C71" s="191" t="s">
        <v>27</v>
      </c>
      <c r="D71" s="69" t="s">
        <v>131</v>
      </c>
      <c r="E71" s="191" t="s">
        <v>25</v>
      </c>
      <c r="F71" s="69" t="s">
        <v>24</v>
      </c>
      <c r="G71" s="191" t="s">
        <v>23</v>
      </c>
      <c r="H71" s="191" t="s">
        <v>22</v>
      </c>
    </row>
    <row r="72" spans="1:8" x14ac:dyDescent="0.25">
      <c r="A72" s="15" t="s">
        <v>21</v>
      </c>
      <c r="B72" s="18">
        <v>653.23</v>
      </c>
      <c r="C72" s="18">
        <v>123159.98</v>
      </c>
      <c r="D72" s="18">
        <v>653.23</v>
      </c>
      <c r="E72" s="18">
        <v>120187.13</v>
      </c>
      <c r="F72" s="41" t="s">
        <v>153</v>
      </c>
      <c r="G72" s="18">
        <v>120187.13</v>
      </c>
      <c r="H72" s="22">
        <v>41617</v>
      </c>
    </row>
    <row r="73" spans="1:8" x14ac:dyDescent="0.25">
      <c r="A73" s="15" t="s">
        <v>151</v>
      </c>
      <c r="B73" s="18">
        <v>110.04</v>
      </c>
      <c r="C73" s="18">
        <v>11525.04</v>
      </c>
      <c r="D73" s="18">
        <v>110.04</v>
      </c>
      <c r="E73" s="18">
        <v>11525.04</v>
      </c>
      <c r="F73" s="41" t="s">
        <v>154</v>
      </c>
      <c r="G73" s="18">
        <v>11525.04</v>
      </c>
      <c r="H73" s="22">
        <v>41759</v>
      </c>
    </row>
    <row r="74" spans="1:8" x14ac:dyDescent="0.25">
      <c r="A74" s="15" t="s">
        <v>50</v>
      </c>
      <c r="B74" s="18">
        <v>653.23</v>
      </c>
      <c r="C74" s="18">
        <v>54910.51</v>
      </c>
      <c r="D74" s="18">
        <v>653.23</v>
      </c>
      <c r="E74" s="64">
        <v>54910.51</v>
      </c>
      <c r="F74" s="41" t="s">
        <v>153</v>
      </c>
      <c r="G74" s="64">
        <v>54910.51</v>
      </c>
      <c r="H74" s="22">
        <v>41617</v>
      </c>
    </row>
    <row r="75" spans="1:8" x14ac:dyDescent="0.25">
      <c r="A75" s="15" t="s">
        <v>66</v>
      </c>
      <c r="B75" s="18">
        <v>210.31</v>
      </c>
      <c r="C75" s="94">
        <v>0</v>
      </c>
      <c r="D75" s="18">
        <v>203.39</v>
      </c>
      <c r="E75" s="97">
        <v>0</v>
      </c>
      <c r="F75" s="41" t="s">
        <v>153</v>
      </c>
      <c r="G75" s="41" t="s">
        <v>778</v>
      </c>
      <c r="H75" s="41" t="s">
        <v>778</v>
      </c>
    </row>
    <row r="76" spans="1:8" x14ac:dyDescent="0.25">
      <c r="A76" s="15" t="s">
        <v>16</v>
      </c>
      <c r="B76" s="18">
        <v>529.85</v>
      </c>
      <c r="C76" s="94">
        <v>21955.53</v>
      </c>
      <c r="D76" s="12">
        <v>447.9</v>
      </c>
      <c r="E76" s="94">
        <v>3528.08</v>
      </c>
      <c r="F76" s="41" t="s">
        <v>152</v>
      </c>
      <c r="G76" s="94">
        <v>3528.08</v>
      </c>
      <c r="H76" s="22">
        <v>41583</v>
      </c>
    </row>
    <row r="78" spans="1:8" x14ac:dyDescent="0.25">
      <c r="A78" s="66" t="s">
        <v>51</v>
      </c>
      <c r="B78" s="410" t="s">
        <v>31</v>
      </c>
      <c r="C78" s="410"/>
      <c r="D78" s="410" t="s">
        <v>30</v>
      </c>
      <c r="E78" s="410"/>
      <c r="F78" s="410"/>
    </row>
    <row r="79" spans="1:8" ht="60" x14ac:dyDescent="0.25">
      <c r="A79" s="69" t="s">
        <v>29</v>
      </c>
      <c r="B79" s="69" t="s">
        <v>28</v>
      </c>
      <c r="C79" s="191" t="s">
        <v>27</v>
      </c>
      <c r="D79" s="69" t="s">
        <v>131</v>
      </c>
      <c r="E79" s="191" t="s">
        <v>25</v>
      </c>
      <c r="F79" s="69" t="s">
        <v>24</v>
      </c>
      <c r="G79" s="191" t="s">
        <v>23</v>
      </c>
      <c r="H79" s="191" t="s">
        <v>22</v>
      </c>
    </row>
    <row r="80" spans="1:8" x14ac:dyDescent="0.25">
      <c r="A80" s="15" t="s">
        <v>21</v>
      </c>
      <c r="B80" s="18">
        <v>653.23</v>
      </c>
      <c r="C80" s="18">
        <v>134284.49</v>
      </c>
      <c r="D80" s="18">
        <v>575.9</v>
      </c>
      <c r="E80" s="18">
        <v>83782.86</v>
      </c>
      <c r="F80" s="41" t="s">
        <v>146</v>
      </c>
      <c r="G80" s="18">
        <v>83782.86</v>
      </c>
      <c r="H80" s="22">
        <v>41989</v>
      </c>
    </row>
    <row r="81" spans="1:8" x14ac:dyDescent="0.25">
      <c r="A81" s="15" t="s">
        <v>151</v>
      </c>
      <c r="B81" s="18">
        <v>110.04</v>
      </c>
      <c r="C81" s="18">
        <v>11525.04</v>
      </c>
      <c r="D81" s="18">
        <v>96.34</v>
      </c>
      <c r="E81" s="18">
        <v>7330.83</v>
      </c>
      <c r="F81" s="41" t="s">
        <v>150</v>
      </c>
      <c r="G81" s="18">
        <v>7330.83</v>
      </c>
      <c r="H81" s="22" t="s">
        <v>149</v>
      </c>
    </row>
    <row r="82" spans="1:8" x14ac:dyDescent="0.25">
      <c r="A82" s="15" t="s">
        <v>50</v>
      </c>
      <c r="B82" s="18">
        <v>653.23</v>
      </c>
      <c r="C82" s="18">
        <v>54910.51</v>
      </c>
      <c r="D82" s="18">
        <v>575.9</v>
      </c>
      <c r="E82" s="18">
        <v>34701.24</v>
      </c>
      <c r="F82" s="41" t="s">
        <v>146</v>
      </c>
      <c r="G82" s="18">
        <v>34701.24</v>
      </c>
      <c r="H82" s="22">
        <v>41989</v>
      </c>
    </row>
    <row r="83" spans="1:8" x14ac:dyDescent="0.25">
      <c r="A83" s="15" t="s">
        <v>66</v>
      </c>
      <c r="B83" s="18">
        <v>203.39</v>
      </c>
      <c r="C83" s="94">
        <v>0</v>
      </c>
      <c r="D83" s="18">
        <v>192.22</v>
      </c>
      <c r="E83" s="97">
        <v>0</v>
      </c>
      <c r="F83" s="41" t="s">
        <v>146</v>
      </c>
      <c r="G83" s="41" t="s">
        <v>778</v>
      </c>
      <c r="H83" s="41" t="s">
        <v>778</v>
      </c>
    </row>
    <row r="84" spans="1:8" x14ac:dyDescent="0.25">
      <c r="A84" s="15" t="s">
        <v>16</v>
      </c>
      <c r="B84" s="18">
        <v>531.85</v>
      </c>
      <c r="C84" s="94">
        <v>28560</v>
      </c>
      <c r="D84" s="18">
        <v>91.9</v>
      </c>
      <c r="E84" s="94" t="s">
        <v>147</v>
      </c>
      <c r="F84" s="41" t="s">
        <v>148</v>
      </c>
      <c r="G84" s="94" t="s">
        <v>147</v>
      </c>
      <c r="H84" s="22">
        <v>41850</v>
      </c>
    </row>
    <row r="85" spans="1:8" x14ac:dyDescent="0.25">
      <c r="A85" s="15" t="s">
        <v>37</v>
      </c>
      <c r="B85" s="64" t="s">
        <v>18</v>
      </c>
      <c r="C85" s="94">
        <v>1824.32</v>
      </c>
      <c r="D85" s="64" t="s">
        <v>18</v>
      </c>
      <c r="E85" s="94">
        <v>1787.83</v>
      </c>
      <c r="F85" s="41" t="s">
        <v>146</v>
      </c>
      <c r="G85" s="94">
        <v>1787.83</v>
      </c>
      <c r="H85" s="22">
        <v>41989</v>
      </c>
    </row>
    <row r="87" spans="1:8" x14ac:dyDescent="0.25">
      <c r="A87" s="66" t="s">
        <v>45</v>
      </c>
      <c r="B87" s="410" t="s">
        <v>31</v>
      </c>
      <c r="C87" s="410"/>
      <c r="D87" s="410" t="s">
        <v>30</v>
      </c>
      <c r="E87" s="410"/>
      <c r="F87" s="410"/>
    </row>
    <row r="88" spans="1:8" ht="60" x14ac:dyDescent="0.25">
      <c r="A88" s="69" t="s">
        <v>29</v>
      </c>
      <c r="B88" s="69" t="s">
        <v>28</v>
      </c>
      <c r="C88" s="191" t="s">
        <v>27</v>
      </c>
      <c r="D88" s="69" t="s">
        <v>131</v>
      </c>
      <c r="E88" s="191" t="s">
        <v>25</v>
      </c>
      <c r="F88" s="69" t="s">
        <v>24</v>
      </c>
      <c r="G88" s="191" t="s">
        <v>23</v>
      </c>
      <c r="H88" s="191" t="s">
        <v>22</v>
      </c>
    </row>
    <row r="89" spans="1:8" x14ac:dyDescent="0.25">
      <c r="A89" s="15" t="s">
        <v>21</v>
      </c>
      <c r="B89" s="18">
        <v>607.35</v>
      </c>
      <c r="C89" s="99" t="s">
        <v>145</v>
      </c>
      <c r="D89" s="18">
        <v>597.95000000000005</v>
      </c>
      <c r="E89" s="18">
        <v>75627.73</v>
      </c>
      <c r="F89" s="41" t="s">
        <v>141</v>
      </c>
      <c r="G89" s="18">
        <v>75627.73</v>
      </c>
      <c r="H89" s="22" t="s">
        <v>140</v>
      </c>
    </row>
    <row r="90" spans="1:8" x14ac:dyDescent="0.25">
      <c r="A90" s="15" t="s">
        <v>130</v>
      </c>
      <c r="B90" s="18">
        <v>70.55</v>
      </c>
      <c r="C90" s="18">
        <v>6397.74</v>
      </c>
      <c r="D90" s="18">
        <v>70.55</v>
      </c>
      <c r="E90" s="18">
        <v>6397.74</v>
      </c>
      <c r="F90" s="41" t="s">
        <v>144</v>
      </c>
      <c r="G90" s="18">
        <v>6397.74</v>
      </c>
      <c r="H90" s="22" t="s">
        <v>143</v>
      </c>
    </row>
    <row r="91" spans="1:8" x14ac:dyDescent="0.25">
      <c r="A91" s="15" t="s">
        <v>20</v>
      </c>
      <c r="B91" s="18">
        <v>597.95000000000005</v>
      </c>
      <c r="C91" s="18">
        <v>42334.86</v>
      </c>
      <c r="D91" s="18">
        <v>597.95000000000005</v>
      </c>
      <c r="E91" s="18">
        <v>41745.11</v>
      </c>
      <c r="F91" s="41" t="s">
        <v>141</v>
      </c>
      <c r="G91" s="18">
        <v>41745.11</v>
      </c>
      <c r="H91" s="22" t="s">
        <v>140</v>
      </c>
    </row>
    <row r="92" spans="1:8" x14ac:dyDescent="0.25">
      <c r="A92" s="15" t="s">
        <v>19</v>
      </c>
      <c r="B92" s="18">
        <v>607.35</v>
      </c>
      <c r="C92" s="18">
        <v>28915.27</v>
      </c>
      <c r="D92" s="18">
        <v>597.95000000000005</v>
      </c>
      <c r="E92" s="18">
        <v>26716.880000000001</v>
      </c>
      <c r="F92" s="41" t="s">
        <v>141</v>
      </c>
      <c r="G92" s="18">
        <v>26716.880000000001</v>
      </c>
      <c r="H92" s="22" t="s">
        <v>140</v>
      </c>
    </row>
    <row r="93" spans="1:8" x14ac:dyDescent="0.25">
      <c r="A93" s="15" t="s">
        <v>66</v>
      </c>
      <c r="B93" s="18">
        <v>201.6</v>
      </c>
      <c r="C93" s="94">
        <v>0</v>
      </c>
      <c r="D93" s="18">
        <v>201.6</v>
      </c>
      <c r="E93" s="97">
        <v>0</v>
      </c>
      <c r="F93" s="41" t="s">
        <v>141</v>
      </c>
      <c r="G93" s="41" t="s">
        <v>778</v>
      </c>
      <c r="H93" s="41" t="s">
        <v>778</v>
      </c>
    </row>
    <row r="94" spans="1:8" x14ac:dyDescent="0.25">
      <c r="A94" s="15" t="s">
        <v>16</v>
      </c>
      <c r="B94" s="18">
        <v>528.85</v>
      </c>
      <c r="C94" s="94">
        <v>21105</v>
      </c>
      <c r="D94" s="18">
        <v>102.4</v>
      </c>
      <c r="E94" s="94">
        <v>10752</v>
      </c>
      <c r="F94" s="41" t="s">
        <v>142</v>
      </c>
      <c r="G94" s="94">
        <v>10752</v>
      </c>
      <c r="H94" s="22" t="s">
        <v>39</v>
      </c>
    </row>
    <row r="95" spans="1:8" x14ac:dyDescent="0.25">
      <c r="A95" s="15" t="s">
        <v>37</v>
      </c>
      <c r="B95" s="64" t="s">
        <v>18</v>
      </c>
      <c r="C95" s="94">
        <v>1497.93</v>
      </c>
      <c r="D95" s="64" t="s">
        <v>18</v>
      </c>
      <c r="E95" s="94">
        <v>1497.93</v>
      </c>
      <c r="F95" s="41" t="s">
        <v>141</v>
      </c>
      <c r="G95" s="94">
        <v>1497.93</v>
      </c>
      <c r="H95" s="22" t="s">
        <v>140</v>
      </c>
    </row>
    <row r="97" spans="1:8" x14ac:dyDescent="0.25">
      <c r="A97" s="66" t="s">
        <v>38</v>
      </c>
      <c r="B97" s="410" t="s">
        <v>31</v>
      </c>
      <c r="C97" s="410"/>
      <c r="D97" s="410" t="s">
        <v>30</v>
      </c>
      <c r="E97" s="410"/>
      <c r="F97" s="410"/>
    </row>
    <row r="98" spans="1:8" ht="60" x14ac:dyDescent="0.25">
      <c r="A98" s="69" t="s">
        <v>29</v>
      </c>
      <c r="B98" s="69" t="s">
        <v>28</v>
      </c>
      <c r="C98" s="191" t="s">
        <v>27</v>
      </c>
      <c r="D98" s="69" t="s">
        <v>131</v>
      </c>
      <c r="E98" s="191" t="s">
        <v>25</v>
      </c>
      <c r="F98" s="69" t="s">
        <v>24</v>
      </c>
      <c r="G98" s="191" t="s">
        <v>23</v>
      </c>
      <c r="H98" s="191" t="s">
        <v>22</v>
      </c>
    </row>
    <row r="99" spans="1:8" x14ac:dyDescent="0.25">
      <c r="A99" s="15" t="s">
        <v>21</v>
      </c>
      <c r="B99" s="18">
        <v>615.44000000000005</v>
      </c>
      <c r="C99" s="18">
        <v>82493.58</v>
      </c>
      <c r="D99" s="18">
        <v>615.44000000000005</v>
      </c>
      <c r="E99" s="18">
        <v>81403.78</v>
      </c>
      <c r="F99" s="41" t="s">
        <v>133</v>
      </c>
      <c r="G99" s="18">
        <v>81403.78</v>
      </c>
      <c r="H99" s="22" t="s">
        <v>132</v>
      </c>
    </row>
    <row r="100" spans="1:8" x14ac:dyDescent="0.25">
      <c r="A100" s="15" t="s">
        <v>130</v>
      </c>
      <c r="B100" s="18">
        <v>125.01</v>
      </c>
      <c r="C100" s="98" t="s">
        <v>139</v>
      </c>
      <c r="D100" s="74">
        <v>125.01</v>
      </c>
      <c r="E100" s="18">
        <v>11153.73</v>
      </c>
      <c r="F100" s="41" t="s">
        <v>138</v>
      </c>
      <c r="G100" s="18">
        <v>11153.73</v>
      </c>
      <c r="H100" s="22" t="s">
        <v>137</v>
      </c>
    </row>
    <row r="101" spans="1:8" x14ac:dyDescent="0.25">
      <c r="A101" s="15" t="s">
        <v>20</v>
      </c>
      <c r="B101" s="18">
        <v>615.44000000000005</v>
      </c>
      <c r="C101" s="18">
        <v>43800.86</v>
      </c>
      <c r="D101" s="18">
        <v>615.44000000000005</v>
      </c>
      <c r="E101" s="18">
        <v>43207.83</v>
      </c>
      <c r="F101" s="41" t="s">
        <v>133</v>
      </c>
      <c r="G101" s="18">
        <v>43207.83</v>
      </c>
      <c r="H101" s="22" t="s">
        <v>132</v>
      </c>
    </row>
    <row r="102" spans="1:8" x14ac:dyDescent="0.25">
      <c r="A102" s="15" t="s">
        <v>19</v>
      </c>
      <c r="B102" s="75">
        <v>615.44000000000005</v>
      </c>
      <c r="C102" s="77" t="s">
        <v>136</v>
      </c>
      <c r="D102" s="18">
        <v>615.44000000000005</v>
      </c>
      <c r="E102" s="18">
        <v>28525.08</v>
      </c>
      <c r="F102" s="41" t="s">
        <v>133</v>
      </c>
      <c r="G102" s="18">
        <v>28525.08</v>
      </c>
      <c r="H102" s="22" t="s">
        <v>132</v>
      </c>
    </row>
    <row r="103" spans="1:8" x14ac:dyDescent="0.25">
      <c r="A103" s="15" t="s">
        <v>66</v>
      </c>
      <c r="B103" s="1">
        <v>204.08</v>
      </c>
      <c r="C103" s="18">
        <v>0</v>
      </c>
      <c r="D103" s="18">
        <v>204.08</v>
      </c>
      <c r="E103" s="97">
        <v>0</v>
      </c>
      <c r="F103" s="41" t="s">
        <v>133</v>
      </c>
      <c r="G103" s="41" t="s">
        <v>778</v>
      </c>
      <c r="H103" s="41" t="s">
        <v>778</v>
      </c>
    </row>
    <row r="104" spans="1:8" x14ac:dyDescent="0.25">
      <c r="A104" s="15" t="s">
        <v>16</v>
      </c>
      <c r="B104" s="18">
        <v>560.85</v>
      </c>
      <c r="C104" s="94">
        <v>22834</v>
      </c>
      <c r="D104" s="18">
        <v>110.8</v>
      </c>
      <c r="E104" s="94">
        <v>10858.4</v>
      </c>
      <c r="F104" s="41" t="s">
        <v>135</v>
      </c>
      <c r="G104" s="94">
        <v>10858.4</v>
      </c>
      <c r="H104" s="22" t="s">
        <v>134</v>
      </c>
    </row>
    <row r="105" spans="1:8" x14ac:dyDescent="0.25">
      <c r="A105" s="15" t="s">
        <v>37</v>
      </c>
      <c r="B105" s="64" t="s">
        <v>18</v>
      </c>
      <c r="C105" s="94">
        <v>1687.98</v>
      </c>
      <c r="D105" s="64" t="s">
        <v>18</v>
      </c>
      <c r="E105" s="94">
        <v>1687.98</v>
      </c>
      <c r="F105" s="41" t="s">
        <v>133</v>
      </c>
      <c r="G105" s="94">
        <v>1687.98</v>
      </c>
      <c r="H105" s="22" t="s">
        <v>132</v>
      </c>
    </row>
    <row r="107" spans="1:8" x14ac:dyDescent="0.25">
      <c r="A107" s="66" t="s">
        <v>32</v>
      </c>
      <c r="B107" s="410" t="s">
        <v>31</v>
      </c>
      <c r="C107" s="410"/>
      <c r="D107" s="410" t="s">
        <v>30</v>
      </c>
      <c r="E107" s="410"/>
      <c r="F107" s="410"/>
    </row>
    <row r="108" spans="1:8" ht="60" x14ac:dyDescent="0.25">
      <c r="A108" s="69" t="s">
        <v>29</v>
      </c>
      <c r="B108" s="69" t="s">
        <v>28</v>
      </c>
      <c r="C108" s="191" t="s">
        <v>27</v>
      </c>
      <c r="D108" s="69" t="s">
        <v>131</v>
      </c>
      <c r="E108" s="191" t="s">
        <v>25</v>
      </c>
      <c r="F108" s="69" t="s">
        <v>24</v>
      </c>
      <c r="G108" s="191" t="s">
        <v>23</v>
      </c>
      <c r="H108" s="191" t="s">
        <v>22</v>
      </c>
    </row>
    <row r="109" spans="1:8" x14ac:dyDescent="0.25">
      <c r="A109" s="15" t="s">
        <v>21</v>
      </c>
      <c r="B109" s="18">
        <v>620.28</v>
      </c>
      <c r="C109" s="18">
        <v>84016.93</v>
      </c>
      <c r="D109" s="16" t="s">
        <v>18</v>
      </c>
      <c r="E109" s="93" t="s">
        <v>127</v>
      </c>
      <c r="F109" s="41" t="s">
        <v>18</v>
      </c>
      <c r="G109" s="41" t="s">
        <v>778</v>
      </c>
      <c r="H109" s="41" t="s">
        <v>778</v>
      </c>
    </row>
    <row r="110" spans="1:8" x14ac:dyDescent="0.25">
      <c r="A110" s="15" t="s">
        <v>130</v>
      </c>
      <c r="B110" s="18">
        <v>122.28</v>
      </c>
      <c r="C110" s="18">
        <v>10678.71</v>
      </c>
      <c r="D110" s="16" t="s">
        <v>18</v>
      </c>
      <c r="E110" s="93" t="s">
        <v>127</v>
      </c>
      <c r="F110" s="41" t="s">
        <v>18</v>
      </c>
      <c r="G110" s="41" t="s">
        <v>778</v>
      </c>
      <c r="H110" s="41" t="s">
        <v>778</v>
      </c>
    </row>
    <row r="111" spans="1:8" x14ac:dyDescent="0.25">
      <c r="A111" s="15" t="s">
        <v>20</v>
      </c>
      <c r="B111" s="18">
        <v>620.07000000000005</v>
      </c>
      <c r="C111" s="18">
        <v>44459.02</v>
      </c>
      <c r="D111" s="16" t="s">
        <v>18</v>
      </c>
      <c r="E111" s="93" t="s">
        <v>127</v>
      </c>
      <c r="F111" s="41" t="s">
        <v>18</v>
      </c>
      <c r="G111" s="41" t="s">
        <v>778</v>
      </c>
      <c r="H111" s="41" t="s">
        <v>778</v>
      </c>
    </row>
    <row r="112" spans="1:8" x14ac:dyDescent="0.25">
      <c r="A112" s="15" t="s">
        <v>19</v>
      </c>
      <c r="B112" s="1">
        <v>620.27</v>
      </c>
      <c r="C112" s="18">
        <v>29559.73</v>
      </c>
      <c r="D112" s="16" t="s">
        <v>18</v>
      </c>
      <c r="E112" s="93" t="s">
        <v>127</v>
      </c>
      <c r="F112" s="41" t="s">
        <v>18</v>
      </c>
      <c r="G112" s="41" t="s">
        <v>778</v>
      </c>
      <c r="H112" s="41" t="s">
        <v>778</v>
      </c>
    </row>
    <row r="113" spans="1:8" x14ac:dyDescent="0.25">
      <c r="A113" s="15" t="s">
        <v>66</v>
      </c>
      <c r="B113" s="18">
        <v>204.03</v>
      </c>
      <c r="C113" s="18">
        <v>0</v>
      </c>
      <c r="D113" s="16" t="s">
        <v>18</v>
      </c>
      <c r="E113" s="93" t="s">
        <v>127</v>
      </c>
      <c r="F113" s="41" t="s">
        <v>18</v>
      </c>
      <c r="G113" s="41" t="s">
        <v>778</v>
      </c>
      <c r="H113" s="41" t="s">
        <v>778</v>
      </c>
    </row>
    <row r="114" spans="1:8" x14ac:dyDescent="0.25">
      <c r="A114" s="15" t="s">
        <v>16</v>
      </c>
      <c r="B114" s="18">
        <v>538.85</v>
      </c>
      <c r="C114" s="94">
        <v>19201</v>
      </c>
      <c r="D114" s="18">
        <v>96.8</v>
      </c>
      <c r="E114" s="94">
        <v>8808.7999999999993</v>
      </c>
      <c r="F114" s="41" t="s">
        <v>129</v>
      </c>
      <c r="G114" s="94">
        <v>8808.7999999999993</v>
      </c>
      <c r="H114" s="22" t="s">
        <v>128</v>
      </c>
    </row>
    <row r="115" spans="1:8" x14ac:dyDescent="0.25">
      <c r="A115" s="15" t="s">
        <v>37</v>
      </c>
      <c r="B115" s="64" t="s">
        <v>18</v>
      </c>
      <c r="C115" s="94">
        <v>1674.16</v>
      </c>
      <c r="D115" s="16" t="s">
        <v>18</v>
      </c>
      <c r="E115" s="93" t="s">
        <v>127</v>
      </c>
      <c r="F115" s="41" t="s">
        <v>18</v>
      </c>
      <c r="G115" s="41" t="s">
        <v>778</v>
      </c>
      <c r="H115" s="41" t="s">
        <v>778</v>
      </c>
    </row>
    <row r="116" spans="1:8" x14ac:dyDescent="0.25">
      <c r="A116" s="27"/>
      <c r="B116" s="60"/>
      <c r="C116" s="92"/>
      <c r="D116" s="60"/>
      <c r="E116" s="92"/>
      <c r="F116" s="4"/>
    </row>
    <row r="117" spans="1:8" x14ac:dyDescent="0.25">
      <c r="A117" s="11" t="s">
        <v>14</v>
      </c>
    </row>
    <row r="118" spans="1:8" x14ac:dyDescent="0.25">
      <c r="A118" s="405" t="s">
        <v>13</v>
      </c>
      <c r="B118" s="405"/>
      <c r="C118" s="405"/>
      <c r="D118" s="405"/>
    </row>
    <row r="119" spans="1:8" x14ac:dyDescent="0.25">
      <c r="A119" s="405" t="s">
        <v>126</v>
      </c>
      <c r="B119" s="405"/>
      <c r="C119" s="405"/>
      <c r="D119" s="405"/>
      <c r="E119" s="405"/>
    </row>
    <row r="120" spans="1:8" x14ac:dyDescent="0.25">
      <c r="A120" s="405" t="s">
        <v>125</v>
      </c>
      <c r="B120" s="405"/>
      <c r="C120" s="405"/>
      <c r="D120" s="405"/>
      <c r="E120" s="405"/>
      <c r="F120" s="405"/>
    </row>
    <row r="121" spans="1:8" x14ac:dyDescent="0.25">
      <c r="A121" s="405" t="s">
        <v>9</v>
      </c>
      <c r="B121" s="405"/>
      <c r="C121" s="405"/>
      <c r="D121" s="405"/>
      <c r="E121" s="405"/>
      <c r="F121" s="405"/>
    </row>
    <row r="122" spans="1:8" x14ac:dyDescent="0.25">
      <c r="A122" s="405" t="s">
        <v>10</v>
      </c>
      <c r="B122" s="405"/>
      <c r="C122" s="405"/>
      <c r="D122" s="405"/>
      <c r="E122" s="405"/>
      <c r="F122" s="405"/>
    </row>
    <row r="123" spans="1:8" x14ac:dyDescent="0.25">
      <c r="A123" s="405" t="s">
        <v>124</v>
      </c>
      <c r="B123" s="405"/>
      <c r="C123" s="405"/>
      <c r="D123" s="405"/>
      <c r="E123" s="405"/>
      <c r="F123" s="405"/>
      <c r="G123" s="405"/>
    </row>
    <row r="124" spans="1:8" x14ac:dyDescent="0.25">
      <c r="A124" s="405" t="s">
        <v>123</v>
      </c>
      <c r="B124" s="405"/>
      <c r="C124" s="405"/>
      <c r="D124" s="405"/>
    </row>
    <row r="125" spans="1:8" x14ac:dyDescent="0.25">
      <c r="A125" s="406" t="s">
        <v>7</v>
      </c>
      <c r="B125" s="406"/>
      <c r="C125" s="406"/>
      <c r="D125" s="406"/>
    </row>
    <row r="126" spans="1:8" x14ac:dyDescent="0.25">
      <c r="A126" s="406" t="s">
        <v>6</v>
      </c>
      <c r="B126" s="406"/>
      <c r="C126" s="406"/>
      <c r="D126" s="406"/>
    </row>
    <row r="127" spans="1:8" x14ac:dyDescent="0.25">
      <c r="A127" s="406" t="s">
        <v>5</v>
      </c>
      <c r="B127" s="406"/>
      <c r="C127" s="406"/>
      <c r="D127" s="406"/>
    </row>
    <row r="128" spans="1:8" x14ac:dyDescent="0.25">
      <c r="A128" s="406" t="s">
        <v>3</v>
      </c>
      <c r="B128" s="406"/>
      <c r="C128" s="406"/>
      <c r="D128" s="406"/>
      <c r="E128" s="406"/>
      <c r="F128" s="406"/>
    </row>
    <row r="129" spans="1:14" x14ac:dyDescent="0.25">
      <c r="A129" s="406" t="s">
        <v>122</v>
      </c>
      <c r="B129" s="406"/>
      <c r="C129" s="406"/>
      <c r="D129" s="406"/>
      <c r="E129" s="406"/>
      <c r="F129" s="406"/>
    </row>
    <row r="130" spans="1:14" x14ac:dyDescent="0.25">
      <c r="A130" s="406" t="s">
        <v>2</v>
      </c>
      <c r="B130" s="406"/>
      <c r="C130" s="406"/>
    </row>
    <row r="131" spans="1:14" x14ac:dyDescent="0.25">
      <c r="A131" s="406" t="s">
        <v>1</v>
      </c>
      <c r="B131" s="406"/>
      <c r="C131" s="406"/>
      <c r="D131" s="406"/>
    </row>
    <row r="133" spans="1:14" x14ac:dyDescent="0.25">
      <c r="A133" s="43" t="s">
        <v>121</v>
      </c>
    </row>
    <row r="134" spans="1:14" x14ac:dyDescent="0.25">
      <c r="A134" s="91"/>
      <c r="B134" s="91"/>
      <c r="C134" s="3"/>
      <c r="D134" s="90"/>
      <c r="E134" s="90"/>
      <c r="F134" s="5"/>
      <c r="G134" s="5"/>
      <c r="H134" s="5"/>
      <c r="I134" s="5"/>
      <c r="J134" s="5"/>
      <c r="K134" s="89"/>
      <c r="L134" s="3"/>
      <c r="M134" s="2"/>
      <c r="N134" s="4"/>
    </row>
  </sheetData>
  <mergeCells count="50">
    <mergeCell ref="B16:C16"/>
    <mergeCell ref="D16:F16"/>
    <mergeCell ref="A1:F1"/>
    <mergeCell ref="B3:C3"/>
    <mergeCell ref="D3:F3"/>
    <mergeCell ref="F5:F7"/>
    <mergeCell ref="B9:C9"/>
    <mergeCell ref="D9:F9"/>
    <mergeCell ref="F18:F20"/>
    <mergeCell ref="B54:C54"/>
    <mergeCell ref="D54:F54"/>
    <mergeCell ref="F25:F27"/>
    <mergeCell ref="B30:C30"/>
    <mergeCell ref="D30:F30"/>
    <mergeCell ref="F32:F34"/>
    <mergeCell ref="D35:E35"/>
    <mergeCell ref="A37:D37"/>
    <mergeCell ref="B39:C39"/>
    <mergeCell ref="B23:C23"/>
    <mergeCell ref="D23:F23"/>
    <mergeCell ref="D39:F39"/>
    <mergeCell ref="F41:F43"/>
    <mergeCell ref="B46:C46"/>
    <mergeCell ref="D46:F46"/>
    <mergeCell ref="B62:C62"/>
    <mergeCell ref="D62:F62"/>
    <mergeCell ref="A123:G123"/>
    <mergeCell ref="B87:C87"/>
    <mergeCell ref="D87:F87"/>
    <mergeCell ref="B97:C97"/>
    <mergeCell ref="D97:F97"/>
    <mergeCell ref="B107:C107"/>
    <mergeCell ref="A122:F122"/>
    <mergeCell ref="B70:C70"/>
    <mergeCell ref="D70:F70"/>
    <mergeCell ref="B78:C78"/>
    <mergeCell ref="D78:F78"/>
    <mergeCell ref="D107:F107"/>
    <mergeCell ref="A118:D118"/>
    <mergeCell ref="A119:E119"/>
    <mergeCell ref="A120:F120"/>
    <mergeCell ref="A121:F121"/>
    <mergeCell ref="A130:C130"/>
    <mergeCell ref="A131:D131"/>
    <mergeCell ref="A124:D124"/>
    <mergeCell ref="A125:D125"/>
    <mergeCell ref="A126:D126"/>
    <mergeCell ref="A127:D127"/>
    <mergeCell ref="A128:F128"/>
    <mergeCell ref="A129:F129"/>
  </mergeCells>
  <pageMargins left="0.7" right="0.7" top="0.75" bottom="0.75" header="0.3" footer="0.3"/>
  <pageSetup scale="8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9"/>
  <sheetViews>
    <sheetView topLeftCell="B7" workbookViewId="0">
      <selection activeCell="G124" sqref="G124:G125"/>
    </sheetView>
  </sheetViews>
  <sheetFormatPr defaultRowHeight="15" x14ac:dyDescent="0.25"/>
  <cols>
    <col min="1" max="1" width="17.5703125" style="44" customWidth="1"/>
    <col min="2" max="2" width="12.85546875" style="44" customWidth="1"/>
    <col min="3" max="3" width="14.42578125" style="53" bestFit="1" customWidth="1"/>
    <col min="4" max="4" width="12.85546875" style="44" customWidth="1"/>
    <col min="5" max="5" width="15.28515625" style="53" customWidth="1"/>
    <col min="6" max="6" width="42.42578125" style="44" customWidth="1"/>
    <col min="7" max="7" width="14.42578125" style="44" bestFit="1" customWidth="1"/>
    <col min="8" max="8" width="10.140625" style="44" bestFit="1" customWidth="1"/>
    <col min="9" max="10" width="14.42578125" style="44" bestFit="1" customWidth="1"/>
    <col min="11" max="16384" width="9.140625" style="44"/>
  </cols>
  <sheetData>
    <row r="1" spans="1:8" x14ac:dyDescent="0.25">
      <c r="A1" s="54" t="s">
        <v>248</v>
      </c>
    </row>
    <row r="3" spans="1:8" x14ac:dyDescent="0.25">
      <c r="A3" s="52" t="s">
        <v>92</v>
      </c>
      <c r="B3" s="408" t="s">
        <v>31</v>
      </c>
      <c r="C3" s="408"/>
      <c r="D3" s="408" t="s">
        <v>30</v>
      </c>
      <c r="E3" s="408"/>
      <c r="F3" s="408"/>
    </row>
    <row r="4" spans="1:8" ht="45" x14ac:dyDescent="0.25">
      <c r="A4" s="50" t="s">
        <v>29</v>
      </c>
      <c r="B4" s="50" t="s">
        <v>28</v>
      </c>
      <c r="C4" s="51" t="s">
        <v>80</v>
      </c>
      <c r="D4" s="50" t="s">
        <v>26</v>
      </c>
      <c r="E4" s="51" t="s">
        <v>79</v>
      </c>
      <c r="F4" s="50" t="s">
        <v>24</v>
      </c>
      <c r="G4" s="305" t="s">
        <v>23</v>
      </c>
      <c r="H4" s="305" t="s">
        <v>22</v>
      </c>
    </row>
    <row r="5" spans="1:8" x14ac:dyDescent="0.25">
      <c r="A5" s="49" t="s">
        <v>21</v>
      </c>
      <c r="B5" s="47">
        <v>1151.33</v>
      </c>
      <c r="C5" s="153">
        <v>2036299.8</v>
      </c>
      <c r="D5" s="153">
        <v>1151.33</v>
      </c>
      <c r="E5" s="46">
        <v>2036299.8</v>
      </c>
      <c r="F5" s="45" t="s">
        <v>247</v>
      </c>
      <c r="G5" s="46">
        <v>2036299.8</v>
      </c>
      <c r="H5" s="39">
        <v>38349</v>
      </c>
    </row>
    <row r="6" spans="1:8" x14ac:dyDescent="0.25">
      <c r="A6" s="49" t="s">
        <v>50</v>
      </c>
      <c r="B6" s="47">
        <v>1151.33</v>
      </c>
      <c r="C6" s="153">
        <v>3253147.77</v>
      </c>
      <c r="D6" s="153">
        <v>1151.33</v>
      </c>
      <c r="E6" s="46">
        <v>3253147.77</v>
      </c>
      <c r="F6" s="45" t="s">
        <v>247</v>
      </c>
      <c r="G6" s="46">
        <v>3253147.77</v>
      </c>
      <c r="H6" s="39">
        <v>38349</v>
      </c>
    </row>
    <row r="7" spans="1:8" x14ac:dyDescent="0.25">
      <c r="A7" s="49" t="s">
        <v>73</v>
      </c>
      <c r="B7" s="153">
        <v>262.49</v>
      </c>
      <c r="C7" s="153">
        <v>463250.23</v>
      </c>
      <c r="D7" s="46">
        <v>262.49</v>
      </c>
      <c r="E7" s="46">
        <v>419764.82</v>
      </c>
      <c r="F7" s="45" t="s">
        <v>247</v>
      </c>
      <c r="G7" s="46">
        <v>419764.82</v>
      </c>
      <c r="H7" s="39">
        <v>38349</v>
      </c>
    </row>
    <row r="9" spans="1:8" x14ac:dyDescent="0.25">
      <c r="A9" s="52" t="s">
        <v>90</v>
      </c>
      <c r="B9" s="408" t="s">
        <v>31</v>
      </c>
      <c r="C9" s="408"/>
      <c r="D9" s="408" t="s">
        <v>30</v>
      </c>
      <c r="E9" s="408"/>
      <c r="F9" s="408"/>
    </row>
    <row r="10" spans="1:8" ht="45" x14ac:dyDescent="0.25">
      <c r="A10" s="50" t="s">
        <v>29</v>
      </c>
      <c r="B10" s="50" t="s">
        <v>28</v>
      </c>
      <c r="C10" s="51" t="s">
        <v>80</v>
      </c>
      <c r="D10" s="50" t="s">
        <v>26</v>
      </c>
      <c r="E10" s="51" t="s">
        <v>79</v>
      </c>
      <c r="F10" s="50" t="s">
        <v>24</v>
      </c>
      <c r="G10" s="305" t="s">
        <v>23</v>
      </c>
      <c r="H10" s="305" t="s">
        <v>22</v>
      </c>
    </row>
    <row r="11" spans="1:8" x14ac:dyDescent="0.25">
      <c r="A11" s="144" t="s">
        <v>21</v>
      </c>
      <c r="B11" s="48">
        <v>1151.33</v>
      </c>
      <c r="C11" s="48">
        <v>2417447.6</v>
      </c>
      <c r="D11" s="48">
        <v>1151.33</v>
      </c>
      <c r="E11" s="142">
        <v>2417447.6</v>
      </c>
      <c r="F11" s="136" t="s">
        <v>244</v>
      </c>
      <c r="G11" s="142">
        <v>2417447.6</v>
      </c>
      <c r="H11" s="39">
        <v>38707</v>
      </c>
    </row>
    <row r="12" spans="1:8" x14ac:dyDescent="0.25">
      <c r="A12" s="144" t="s">
        <v>246</v>
      </c>
      <c r="B12" s="48" t="s">
        <v>18</v>
      </c>
      <c r="C12" s="48" t="s">
        <v>18</v>
      </c>
      <c r="D12" s="48" t="s">
        <v>18</v>
      </c>
      <c r="E12" s="142">
        <v>25962.49</v>
      </c>
      <c r="F12" s="136" t="s">
        <v>245</v>
      </c>
      <c r="G12" s="142">
        <v>25962.49</v>
      </c>
      <c r="H12" s="39">
        <v>39272</v>
      </c>
    </row>
    <row r="13" spans="1:8" x14ac:dyDescent="0.25">
      <c r="A13" s="144" t="s">
        <v>50</v>
      </c>
      <c r="B13" s="48">
        <v>1151.33</v>
      </c>
      <c r="C13" s="48">
        <v>3318302.04</v>
      </c>
      <c r="D13" s="142">
        <v>1151.33</v>
      </c>
      <c r="E13" s="142">
        <v>3318302.04</v>
      </c>
      <c r="F13" s="136" t="s">
        <v>244</v>
      </c>
      <c r="G13" s="142">
        <v>3318302.04</v>
      </c>
      <c r="H13" s="39">
        <v>38707</v>
      </c>
    </row>
    <row r="14" spans="1:8" x14ac:dyDescent="0.25">
      <c r="A14" s="144" t="s">
        <v>73</v>
      </c>
      <c r="B14" s="48">
        <v>94.13</v>
      </c>
      <c r="C14" s="48">
        <v>255788.86</v>
      </c>
      <c r="D14" s="142">
        <v>94.13</v>
      </c>
      <c r="E14" s="142">
        <v>231631.18</v>
      </c>
      <c r="F14" s="136" t="s">
        <v>244</v>
      </c>
      <c r="G14" s="142">
        <v>231631.18</v>
      </c>
      <c r="H14" s="39">
        <v>38707</v>
      </c>
    </row>
    <row r="15" spans="1:8" x14ac:dyDescent="0.25">
      <c r="A15" s="144" t="s">
        <v>83</v>
      </c>
      <c r="B15" s="48">
        <v>281</v>
      </c>
      <c r="C15" s="48">
        <v>1208300</v>
      </c>
      <c r="D15" s="48">
        <v>279</v>
      </c>
      <c r="E15" s="142">
        <v>1199700</v>
      </c>
      <c r="F15" s="136" t="s">
        <v>243</v>
      </c>
      <c r="G15" s="142">
        <v>1199700</v>
      </c>
      <c r="H15" s="39">
        <v>38807</v>
      </c>
    </row>
    <row r="17" spans="1:9" x14ac:dyDescent="0.25">
      <c r="A17" s="52" t="s">
        <v>85</v>
      </c>
      <c r="B17" s="408" t="s">
        <v>31</v>
      </c>
      <c r="C17" s="408"/>
      <c r="D17" s="408" t="s">
        <v>30</v>
      </c>
      <c r="E17" s="408"/>
      <c r="F17" s="408"/>
    </row>
    <row r="18" spans="1:9" ht="45" x14ac:dyDescent="0.25">
      <c r="A18" s="50" t="s">
        <v>29</v>
      </c>
      <c r="B18" s="50" t="s">
        <v>28</v>
      </c>
      <c r="C18" s="51" t="s">
        <v>80</v>
      </c>
      <c r="D18" s="50" t="s">
        <v>26</v>
      </c>
      <c r="E18" s="51" t="s">
        <v>79</v>
      </c>
      <c r="F18" s="50" t="s">
        <v>24</v>
      </c>
      <c r="G18" s="305" t="s">
        <v>23</v>
      </c>
      <c r="H18" s="305" t="s">
        <v>22</v>
      </c>
    </row>
    <row r="19" spans="1:9" x14ac:dyDescent="0.25">
      <c r="A19" s="144" t="s">
        <v>21</v>
      </c>
      <c r="B19" s="160">
        <v>1151.33</v>
      </c>
      <c r="C19" s="160">
        <v>2832191.21</v>
      </c>
      <c r="D19" s="160">
        <v>1151.33</v>
      </c>
      <c r="E19" s="142">
        <v>2832191.21</v>
      </c>
      <c r="F19" s="136" t="s">
        <v>242</v>
      </c>
      <c r="G19" s="142">
        <v>2832191.21</v>
      </c>
      <c r="H19" s="39">
        <v>39058</v>
      </c>
    </row>
    <row r="20" spans="1:9" x14ac:dyDescent="0.25">
      <c r="A20" s="144" t="s">
        <v>50</v>
      </c>
      <c r="B20" s="160">
        <v>1151.33</v>
      </c>
      <c r="C20" s="142">
        <v>3384394.24</v>
      </c>
      <c r="D20" s="160">
        <v>1151.33</v>
      </c>
      <c r="E20" s="142">
        <v>3384394.24</v>
      </c>
      <c r="F20" s="136" t="s">
        <v>242</v>
      </c>
      <c r="G20" s="142">
        <v>3384394.24</v>
      </c>
      <c r="H20" s="39">
        <v>39058</v>
      </c>
    </row>
    <row r="21" spans="1:9" x14ac:dyDescent="0.25">
      <c r="A21" s="144" t="s">
        <v>73</v>
      </c>
      <c r="B21" s="160">
        <v>100.08</v>
      </c>
      <c r="C21" s="160">
        <v>219470.43</v>
      </c>
      <c r="D21" s="143">
        <v>100.08</v>
      </c>
      <c r="E21" s="142">
        <v>201247.02</v>
      </c>
      <c r="F21" s="136" t="s">
        <v>242</v>
      </c>
      <c r="G21" s="142">
        <v>201247.02</v>
      </c>
      <c r="H21" s="39">
        <v>39058</v>
      </c>
    </row>
    <row r="22" spans="1:9" x14ac:dyDescent="0.25">
      <c r="A22" s="144" t="s">
        <v>83</v>
      </c>
      <c r="B22" s="160">
        <v>281</v>
      </c>
      <c r="C22" s="160">
        <v>1208300</v>
      </c>
      <c r="D22" s="143">
        <v>281</v>
      </c>
      <c r="E22" s="142">
        <v>1208300</v>
      </c>
      <c r="F22" s="136" t="s">
        <v>241</v>
      </c>
      <c r="G22" s="142">
        <v>1208300</v>
      </c>
      <c r="H22" s="39">
        <v>39056</v>
      </c>
    </row>
    <row r="24" spans="1:9" x14ac:dyDescent="0.25">
      <c r="A24" s="52" t="s">
        <v>81</v>
      </c>
      <c r="B24" s="408" t="s">
        <v>31</v>
      </c>
      <c r="C24" s="408"/>
      <c r="D24" s="408" t="s">
        <v>30</v>
      </c>
      <c r="E24" s="408"/>
      <c r="F24" s="408"/>
    </row>
    <row r="25" spans="1:9" ht="45" x14ac:dyDescent="0.25">
      <c r="A25" s="50" t="s">
        <v>29</v>
      </c>
      <c r="B25" s="50" t="s">
        <v>28</v>
      </c>
      <c r="C25" s="51" t="s">
        <v>80</v>
      </c>
      <c r="D25" s="50" t="s">
        <v>26</v>
      </c>
      <c r="E25" s="51" t="s">
        <v>79</v>
      </c>
      <c r="F25" s="50" t="s">
        <v>24</v>
      </c>
      <c r="G25" s="305" t="s">
        <v>23</v>
      </c>
      <c r="H25" s="305" t="s">
        <v>22</v>
      </c>
    </row>
    <row r="26" spans="1:9" x14ac:dyDescent="0.25">
      <c r="A26" s="144" t="s">
        <v>21</v>
      </c>
      <c r="B26" s="160">
        <v>1155.6199999999999</v>
      </c>
      <c r="C26" s="160">
        <v>2950517.43</v>
      </c>
      <c r="D26" s="143">
        <v>1155.6199999999999</v>
      </c>
      <c r="E26" s="142">
        <v>2950517.43</v>
      </c>
      <c r="F26" s="136" t="s">
        <v>240</v>
      </c>
      <c r="G26" s="142">
        <v>2950517.43</v>
      </c>
      <c r="H26" s="105">
        <v>39430</v>
      </c>
    </row>
    <row r="27" spans="1:9" x14ac:dyDescent="0.25">
      <c r="A27" s="144" t="s">
        <v>50</v>
      </c>
      <c r="B27" s="160">
        <v>1155.6199999999999</v>
      </c>
      <c r="C27" s="160">
        <v>3465274.58</v>
      </c>
      <c r="D27" s="143">
        <v>1155.6199999999999</v>
      </c>
      <c r="E27" s="142">
        <v>3465274.58</v>
      </c>
      <c r="F27" s="136" t="s">
        <v>240</v>
      </c>
      <c r="G27" s="142">
        <v>3465274.58</v>
      </c>
      <c r="H27" s="105">
        <v>39430</v>
      </c>
    </row>
    <row r="28" spans="1:9" x14ac:dyDescent="0.25">
      <c r="A28" s="144" t="s">
        <v>73</v>
      </c>
      <c r="B28" s="160">
        <v>102.78</v>
      </c>
      <c r="C28" s="160">
        <v>199246.22</v>
      </c>
      <c r="D28" s="143">
        <v>102.78</v>
      </c>
      <c r="E28" s="142">
        <v>179240.18</v>
      </c>
      <c r="F28" s="136" t="s">
        <v>240</v>
      </c>
      <c r="G28" s="142">
        <v>179240.18</v>
      </c>
      <c r="H28" s="105">
        <v>39430</v>
      </c>
    </row>
    <row r="29" spans="1:9" x14ac:dyDescent="0.25">
      <c r="A29" s="144" t="s">
        <v>16</v>
      </c>
      <c r="B29" s="160">
        <v>526.87</v>
      </c>
      <c r="C29" s="160">
        <v>2265558.2000000002</v>
      </c>
      <c r="D29" s="143">
        <v>490.5</v>
      </c>
      <c r="E29" s="142">
        <v>2109150</v>
      </c>
      <c r="F29" s="136" t="s">
        <v>239</v>
      </c>
      <c r="G29" s="142">
        <v>2109150</v>
      </c>
      <c r="H29" s="105">
        <v>39542</v>
      </c>
    </row>
    <row r="31" spans="1:9" x14ac:dyDescent="0.25">
      <c r="A31" s="52" t="s">
        <v>75</v>
      </c>
      <c r="B31" s="408" t="s">
        <v>31</v>
      </c>
      <c r="C31" s="408"/>
      <c r="D31" s="408" t="s">
        <v>30</v>
      </c>
      <c r="E31" s="408"/>
      <c r="F31" s="408"/>
    </row>
    <row r="32" spans="1:9" ht="45" x14ac:dyDescent="0.25">
      <c r="A32" s="50" t="s">
        <v>29</v>
      </c>
      <c r="B32" s="50" t="s">
        <v>28</v>
      </c>
      <c r="C32" s="51" t="s">
        <v>27</v>
      </c>
      <c r="D32" s="50" t="s">
        <v>26</v>
      </c>
      <c r="E32" s="51" t="s">
        <v>25</v>
      </c>
      <c r="F32" s="50" t="s">
        <v>24</v>
      </c>
      <c r="G32" s="305" t="s">
        <v>23</v>
      </c>
      <c r="H32" s="305" t="s">
        <v>22</v>
      </c>
      <c r="I32" s="191" t="s">
        <v>781</v>
      </c>
    </row>
    <row r="33" spans="1:10" x14ac:dyDescent="0.25">
      <c r="A33" s="144" t="s">
        <v>21</v>
      </c>
      <c r="B33" s="160">
        <v>1155.6199999999999</v>
      </c>
      <c r="C33" s="142">
        <v>111679.12</v>
      </c>
      <c r="D33" s="137">
        <v>1155.6199999999999</v>
      </c>
      <c r="E33" s="142">
        <v>111679.12</v>
      </c>
      <c r="F33" s="162" t="s">
        <v>237</v>
      </c>
      <c r="G33" s="142">
        <v>111679.12</v>
      </c>
      <c r="H33" s="105">
        <v>39797</v>
      </c>
      <c r="I33" s="104">
        <v>3383877.34</v>
      </c>
    </row>
    <row r="34" spans="1:10" x14ac:dyDescent="0.25">
      <c r="A34" s="144" t="s">
        <v>238</v>
      </c>
      <c r="B34" s="160">
        <v>1155.6199999999999</v>
      </c>
      <c r="C34" s="142">
        <v>115022.73</v>
      </c>
      <c r="D34" s="143">
        <v>1155.6199999999999</v>
      </c>
      <c r="E34" s="38" t="s">
        <v>782</v>
      </c>
      <c r="F34" s="162" t="s">
        <v>237</v>
      </c>
      <c r="G34" s="348">
        <v>115026.04</v>
      </c>
      <c r="H34" s="22">
        <v>39797</v>
      </c>
      <c r="I34" s="104">
        <v>3465274.58</v>
      </c>
      <c r="J34" s="156"/>
    </row>
    <row r="35" spans="1:10" x14ac:dyDescent="0.25">
      <c r="A35" s="144" t="s">
        <v>73</v>
      </c>
      <c r="B35" s="137">
        <v>102.78</v>
      </c>
      <c r="C35" s="142">
        <v>5718.68</v>
      </c>
      <c r="D35" s="137">
        <v>102.78</v>
      </c>
      <c r="E35" s="161">
        <v>5071.59</v>
      </c>
      <c r="F35" s="162" t="s">
        <v>237</v>
      </c>
      <c r="G35" s="142">
        <v>5071.59</v>
      </c>
      <c r="H35" s="105">
        <v>39797</v>
      </c>
      <c r="I35" s="104">
        <f>E35*30.3</f>
        <v>153669.177</v>
      </c>
    </row>
    <row r="36" spans="1:10" x14ac:dyDescent="0.25">
      <c r="A36" s="144" t="s">
        <v>16</v>
      </c>
      <c r="B36" s="160">
        <v>502.87</v>
      </c>
      <c r="C36" s="142">
        <v>70020.17</v>
      </c>
      <c r="D36" s="143">
        <v>445.7</v>
      </c>
      <c r="E36" s="159">
        <v>62059.27</v>
      </c>
      <c r="F36" s="136" t="s">
        <v>236</v>
      </c>
      <c r="G36" s="348">
        <v>62059.27</v>
      </c>
      <c r="H36" s="105">
        <v>39779</v>
      </c>
      <c r="I36" s="104">
        <f>E36*30.3</f>
        <v>1880395.8810000001</v>
      </c>
    </row>
    <row r="37" spans="1:10" x14ac:dyDescent="0.25">
      <c r="A37" s="349"/>
      <c r="B37" s="350"/>
      <c r="C37" s="349" t="s">
        <v>68</v>
      </c>
      <c r="D37" s="351"/>
      <c r="E37" s="352"/>
      <c r="F37" s="277"/>
      <c r="G37" s="353"/>
      <c r="H37" s="354"/>
      <c r="I37" s="355"/>
    </row>
    <row r="38" spans="1:10" x14ac:dyDescent="0.25">
      <c r="A38" s="157"/>
      <c r="I38" s="156"/>
    </row>
    <row r="39" spans="1:10" x14ac:dyDescent="0.25">
      <c r="A39" s="52" t="s">
        <v>67</v>
      </c>
      <c r="B39" s="408" t="s">
        <v>31</v>
      </c>
      <c r="C39" s="408"/>
      <c r="D39" s="408" t="s">
        <v>30</v>
      </c>
      <c r="E39" s="408"/>
      <c r="F39" s="408"/>
    </row>
    <row r="40" spans="1:10" ht="45" x14ac:dyDescent="0.25">
      <c r="A40" s="50" t="s">
        <v>29</v>
      </c>
      <c r="B40" s="50" t="s">
        <v>28</v>
      </c>
      <c r="C40" s="51" t="s">
        <v>27</v>
      </c>
      <c r="D40" s="50" t="s">
        <v>26</v>
      </c>
      <c r="E40" s="51" t="s">
        <v>25</v>
      </c>
      <c r="F40" s="50" t="s">
        <v>24</v>
      </c>
      <c r="G40" s="305" t="s">
        <v>23</v>
      </c>
      <c r="H40" s="305" t="s">
        <v>22</v>
      </c>
    </row>
    <row r="41" spans="1:10" x14ac:dyDescent="0.25">
      <c r="A41" s="144" t="s">
        <v>21</v>
      </c>
      <c r="B41" s="48">
        <v>1153.1199999999999</v>
      </c>
      <c r="C41" s="48">
        <v>140219.39000000001</v>
      </c>
      <c r="D41" s="142">
        <v>1153.1199999999999</v>
      </c>
      <c r="E41" s="142">
        <v>140219.39000000001</v>
      </c>
      <c r="F41" s="136" t="s">
        <v>234</v>
      </c>
      <c r="G41" s="142">
        <v>140219.39000000001</v>
      </c>
      <c r="H41" s="22">
        <v>40156</v>
      </c>
    </row>
    <row r="42" spans="1:10" x14ac:dyDescent="0.25">
      <c r="A42" s="144" t="s">
        <v>50</v>
      </c>
      <c r="B42" s="48">
        <v>1153.1199999999999</v>
      </c>
      <c r="C42" s="48">
        <v>114763.08</v>
      </c>
      <c r="D42" s="142">
        <v>1153.1199999999999</v>
      </c>
      <c r="E42" s="142">
        <v>114763.08</v>
      </c>
      <c r="F42" s="136" t="s">
        <v>234</v>
      </c>
      <c r="G42" s="142">
        <v>114763.08</v>
      </c>
      <c r="H42" s="22">
        <v>40156</v>
      </c>
    </row>
    <row r="43" spans="1:10" x14ac:dyDescent="0.25">
      <c r="A43" s="144" t="s">
        <v>66</v>
      </c>
      <c r="B43" s="48">
        <v>269.13</v>
      </c>
      <c r="C43" s="48">
        <v>8612.16</v>
      </c>
      <c r="D43" s="142">
        <v>269.13</v>
      </c>
      <c r="E43" s="142">
        <v>8612.16</v>
      </c>
      <c r="F43" s="136" t="s">
        <v>234</v>
      </c>
      <c r="G43" s="142">
        <v>8612.16</v>
      </c>
      <c r="H43" s="22">
        <v>40156</v>
      </c>
    </row>
    <row r="44" spans="1:10" x14ac:dyDescent="0.25">
      <c r="A44" s="144" t="s">
        <v>16</v>
      </c>
      <c r="B44" s="48">
        <v>506.87</v>
      </c>
      <c r="C44" s="48">
        <v>75017.350000000006</v>
      </c>
      <c r="D44" s="142">
        <v>423.6</v>
      </c>
      <c r="E44" s="142">
        <v>62467.11</v>
      </c>
      <c r="F44" s="136" t="s">
        <v>233</v>
      </c>
      <c r="G44" s="142">
        <v>62467.11</v>
      </c>
      <c r="H44" s="22">
        <v>40058</v>
      </c>
    </row>
    <row r="46" spans="1:10" x14ac:dyDescent="0.25">
      <c r="A46" s="52" t="s">
        <v>63</v>
      </c>
      <c r="B46" s="408" t="s">
        <v>31</v>
      </c>
      <c r="C46" s="408"/>
      <c r="D46" s="408" t="s">
        <v>30</v>
      </c>
      <c r="E46" s="408"/>
      <c r="F46" s="408"/>
    </row>
    <row r="47" spans="1:10" ht="45" x14ac:dyDescent="0.25">
      <c r="A47" s="50" t="s">
        <v>29</v>
      </c>
      <c r="B47" s="50" t="s">
        <v>28</v>
      </c>
      <c r="C47" s="51" t="s">
        <v>27</v>
      </c>
      <c r="D47" s="50" t="s">
        <v>26</v>
      </c>
      <c r="E47" s="51" t="s">
        <v>25</v>
      </c>
      <c r="F47" s="50" t="s">
        <v>24</v>
      </c>
      <c r="G47" s="305" t="s">
        <v>23</v>
      </c>
      <c r="H47" s="305" t="s">
        <v>22</v>
      </c>
    </row>
    <row r="48" spans="1:10" x14ac:dyDescent="0.25">
      <c r="A48" s="144" t="s">
        <v>21</v>
      </c>
      <c r="B48" s="48">
        <v>1146.1199999999999</v>
      </c>
      <c r="C48" s="48">
        <v>163207.49</v>
      </c>
      <c r="D48" s="142">
        <v>1146.1199999999999</v>
      </c>
      <c r="E48" s="142">
        <v>163207.49</v>
      </c>
      <c r="F48" s="155" t="s">
        <v>231</v>
      </c>
      <c r="G48" s="142">
        <v>163207.49</v>
      </c>
      <c r="H48" s="22">
        <v>40526</v>
      </c>
    </row>
    <row r="49" spans="1:8" x14ac:dyDescent="0.25">
      <c r="A49" s="144" t="s">
        <v>50</v>
      </c>
      <c r="B49" s="48">
        <v>1146.1199999999999</v>
      </c>
      <c r="C49" s="48">
        <v>114036.06</v>
      </c>
      <c r="D49" s="142">
        <v>1146.1199999999999</v>
      </c>
      <c r="E49" s="142">
        <v>114036.06</v>
      </c>
      <c r="F49" s="155" t="s">
        <v>231</v>
      </c>
      <c r="G49" s="142">
        <v>114036.06</v>
      </c>
      <c r="H49" s="22">
        <v>40526</v>
      </c>
    </row>
    <row r="50" spans="1:8" x14ac:dyDescent="0.25">
      <c r="A50" s="144" t="s">
        <v>151</v>
      </c>
      <c r="B50" s="48">
        <v>28.78</v>
      </c>
      <c r="C50" s="48">
        <v>2524.87</v>
      </c>
      <c r="D50" s="142">
        <v>28.78</v>
      </c>
      <c r="E50" s="142">
        <v>2524.87</v>
      </c>
      <c r="F50" s="155" t="s">
        <v>232</v>
      </c>
      <c r="G50" s="142">
        <v>2524.87</v>
      </c>
      <c r="H50" s="22">
        <v>40620</v>
      </c>
    </row>
    <row r="51" spans="1:8" x14ac:dyDescent="0.25">
      <c r="A51" s="144" t="s">
        <v>66</v>
      </c>
      <c r="B51" s="48">
        <v>269.13</v>
      </c>
      <c r="C51" s="48"/>
      <c r="D51" s="142">
        <v>269.13</v>
      </c>
      <c r="E51" s="142"/>
      <c r="F51" s="155" t="s">
        <v>231</v>
      </c>
      <c r="G51" s="41" t="s">
        <v>778</v>
      </c>
      <c r="H51" s="41" t="s">
        <v>778</v>
      </c>
    </row>
    <row r="52" spans="1:8" x14ac:dyDescent="0.25">
      <c r="A52" s="144" t="s">
        <v>49</v>
      </c>
      <c r="B52" s="48">
        <v>93</v>
      </c>
      <c r="C52" s="48">
        <v>5658.12</v>
      </c>
      <c r="D52" s="142">
        <v>82</v>
      </c>
      <c r="E52" s="142">
        <v>3650.36</v>
      </c>
      <c r="F52" s="155" t="s">
        <v>231</v>
      </c>
      <c r="G52" s="142">
        <v>3650.36</v>
      </c>
      <c r="H52" s="22">
        <v>40526</v>
      </c>
    </row>
    <row r="53" spans="1:8" x14ac:dyDescent="0.25">
      <c r="A53" s="144" t="s">
        <v>16</v>
      </c>
      <c r="B53" s="48">
        <v>566.87</v>
      </c>
      <c r="C53" s="48">
        <v>81062.98</v>
      </c>
      <c r="D53" s="142">
        <v>461.7</v>
      </c>
      <c r="E53" s="142">
        <v>66023.100000000006</v>
      </c>
      <c r="F53" s="136" t="s">
        <v>230</v>
      </c>
      <c r="G53" s="142">
        <v>66023.100000000006</v>
      </c>
      <c r="H53" s="22">
        <v>40406</v>
      </c>
    </row>
    <row r="55" spans="1:8" x14ac:dyDescent="0.25">
      <c r="A55" s="52" t="s">
        <v>60</v>
      </c>
      <c r="B55" s="408" t="s">
        <v>31</v>
      </c>
      <c r="C55" s="408"/>
      <c r="D55" s="408" t="s">
        <v>30</v>
      </c>
      <c r="E55" s="408"/>
      <c r="F55" s="408"/>
    </row>
    <row r="56" spans="1:8" ht="45" x14ac:dyDescent="0.25">
      <c r="A56" s="50" t="s">
        <v>29</v>
      </c>
      <c r="B56" s="50" t="s">
        <v>28</v>
      </c>
      <c r="C56" s="51" t="s">
        <v>27</v>
      </c>
      <c r="D56" s="50" t="s">
        <v>26</v>
      </c>
      <c r="E56" s="51" t="s">
        <v>25</v>
      </c>
      <c r="F56" s="50" t="s">
        <v>24</v>
      </c>
      <c r="G56" s="305" t="s">
        <v>23</v>
      </c>
      <c r="H56" s="305" t="s">
        <v>22</v>
      </c>
    </row>
    <row r="57" spans="1:8" x14ac:dyDescent="0.25">
      <c r="A57" s="144" t="s">
        <v>21</v>
      </c>
      <c r="B57" s="48">
        <v>1147.04</v>
      </c>
      <c r="C57" s="48">
        <v>178204.13</v>
      </c>
      <c r="D57" s="142">
        <v>1147.04</v>
      </c>
      <c r="E57" s="142">
        <v>178204.13</v>
      </c>
      <c r="F57" s="136" t="s">
        <v>228</v>
      </c>
      <c r="G57" s="142">
        <v>178204.13</v>
      </c>
      <c r="H57" s="22">
        <v>40885</v>
      </c>
    </row>
    <row r="58" spans="1:8" x14ac:dyDescent="0.25">
      <c r="A58" s="144" t="s">
        <v>50</v>
      </c>
      <c r="B58" s="48">
        <v>1147.04</v>
      </c>
      <c r="C58" s="48">
        <v>92241.97</v>
      </c>
      <c r="D58" s="142">
        <v>1147.04</v>
      </c>
      <c r="E58" s="142">
        <v>92241.97</v>
      </c>
      <c r="F58" s="136" t="s">
        <v>228</v>
      </c>
      <c r="G58" s="142">
        <v>92241.97</v>
      </c>
      <c r="H58" s="22">
        <v>40885</v>
      </c>
    </row>
    <row r="59" spans="1:8" x14ac:dyDescent="0.25">
      <c r="A59" s="144" t="s">
        <v>151</v>
      </c>
      <c r="B59" s="48">
        <v>28.78</v>
      </c>
      <c r="C59" s="48">
        <v>2524.87</v>
      </c>
      <c r="D59" s="142">
        <v>28.78</v>
      </c>
      <c r="E59" s="142">
        <v>2524.87</v>
      </c>
      <c r="F59" s="136" t="s">
        <v>229</v>
      </c>
      <c r="G59" s="142">
        <v>2524.87</v>
      </c>
      <c r="H59" s="22">
        <v>40998</v>
      </c>
    </row>
    <row r="60" spans="1:8" x14ac:dyDescent="0.25">
      <c r="A60" s="144" t="s">
        <v>66</v>
      </c>
      <c r="B60" s="48">
        <v>264.19</v>
      </c>
      <c r="C60" s="48"/>
      <c r="D60" s="142">
        <v>264.19</v>
      </c>
      <c r="E60" s="142"/>
      <c r="F60" s="136" t="s">
        <v>228</v>
      </c>
      <c r="G60" s="41" t="s">
        <v>778</v>
      </c>
      <c r="H60" s="41" t="s">
        <v>778</v>
      </c>
    </row>
    <row r="61" spans="1:8" x14ac:dyDescent="0.25">
      <c r="A61" s="144" t="s">
        <v>49</v>
      </c>
      <c r="B61" s="48">
        <v>92</v>
      </c>
      <c r="C61" s="48">
        <v>7282.72</v>
      </c>
      <c r="D61" s="142">
        <v>86</v>
      </c>
      <c r="E61" s="142">
        <v>6332.58</v>
      </c>
      <c r="F61" s="136" t="s">
        <v>228</v>
      </c>
      <c r="G61" s="142">
        <v>6332.58</v>
      </c>
      <c r="H61" s="22">
        <v>40885</v>
      </c>
    </row>
    <row r="62" spans="1:8" x14ac:dyDescent="0.25">
      <c r="A62" s="144" t="s">
        <v>16</v>
      </c>
      <c r="B62" s="48">
        <v>566.87</v>
      </c>
      <c r="C62" s="48">
        <v>73412.7</v>
      </c>
      <c r="D62" s="142">
        <v>451.7</v>
      </c>
      <c r="E62" s="142">
        <v>56374.5</v>
      </c>
      <c r="F62" s="136" t="s">
        <v>227</v>
      </c>
      <c r="G62" s="142">
        <v>56374.5</v>
      </c>
      <c r="H62" s="22">
        <v>40730</v>
      </c>
    </row>
    <row r="64" spans="1:8" x14ac:dyDescent="0.25">
      <c r="A64" s="52" t="s">
        <v>57</v>
      </c>
      <c r="B64" s="408" t="s">
        <v>31</v>
      </c>
      <c r="C64" s="408"/>
      <c r="D64" s="408" t="s">
        <v>30</v>
      </c>
      <c r="E64" s="408"/>
      <c r="F64" s="408"/>
    </row>
    <row r="65" spans="1:8" ht="45" x14ac:dyDescent="0.25">
      <c r="A65" s="50" t="s">
        <v>29</v>
      </c>
      <c r="B65" s="50" t="s">
        <v>28</v>
      </c>
      <c r="C65" s="51" t="s">
        <v>27</v>
      </c>
      <c r="D65" s="50" t="s">
        <v>26</v>
      </c>
      <c r="E65" s="51" t="s">
        <v>25</v>
      </c>
      <c r="F65" s="50" t="s">
        <v>24</v>
      </c>
      <c r="G65" s="305" t="s">
        <v>23</v>
      </c>
      <c r="H65" s="305" t="s">
        <v>22</v>
      </c>
    </row>
    <row r="66" spans="1:8" x14ac:dyDescent="0.25">
      <c r="A66" s="144" t="s">
        <v>21</v>
      </c>
      <c r="B66" s="48">
        <v>1146.44</v>
      </c>
      <c r="C66" s="48">
        <v>199423.24</v>
      </c>
      <c r="D66" s="142">
        <v>1146.44</v>
      </c>
      <c r="E66" s="142">
        <v>199423.24</v>
      </c>
      <c r="F66" s="136" t="s">
        <v>225</v>
      </c>
      <c r="G66" s="142">
        <v>199423.24</v>
      </c>
      <c r="H66" s="22">
        <v>41250</v>
      </c>
    </row>
    <row r="67" spans="1:8" x14ac:dyDescent="0.25">
      <c r="A67" s="144" t="s">
        <v>50</v>
      </c>
      <c r="B67" s="142">
        <v>1146.44</v>
      </c>
      <c r="C67" s="142">
        <v>92191.53</v>
      </c>
      <c r="D67" s="142">
        <v>1146.44</v>
      </c>
      <c r="E67" s="142">
        <v>92191.53</v>
      </c>
      <c r="F67" s="136" t="s">
        <v>225</v>
      </c>
      <c r="G67" s="142">
        <v>92191.53</v>
      </c>
      <c r="H67" s="22">
        <v>41250</v>
      </c>
    </row>
    <row r="68" spans="1:8" x14ac:dyDescent="0.25">
      <c r="A68" s="144" t="s">
        <v>151</v>
      </c>
      <c r="B68" s="142">
        <v>28.78</v>
      </c>
      <c r="C68" s="142">
        <v>2524.87</v>
      </c>
      <c r="D68" s="142">
        <v>28.78</v>
      </c>
      <c r="E68" s="142">
        <v>2524.87</v>
      </c>
      <c r="F68" s="136" t="s">
        <v>226</v>
      </c>
      <c r="G68" s="142">
        <v>2524.87</v>
      </c>
      <c r="H68" s="22">
        <v>41320</v>
      </c>
    </row>
    <row r="69" spans="1:8" x14ac:dyDescent="0.25">
      <c r="A69" s="144" t="s">
        <v>66</v>
      </c>
      <c r="B69" s="142">
        <v>268.39999999999998</v>
      </c>
      <c r="C69" s="142"/>
      <c r="D69" s="142">
        <v>268.39999999999998</v>
      </c>
      <c r="E69" s="142"/>
      <c r="F69" s="136" t="s">
        <v>225</v>
      </c>
      <c r="G69" s="41" t="s">
        <v>778</v>
      </c>
      <c r="H69" s="41" t="s">
        <v>778</v>
      </c>
    </row>
    <row r="70" spans="1:8" x14ac:dyDescent="0.25">
      <c r="A70" s="144" t="s">
        <v>49</v>
      </c>
      <c r="B70" s="142">
        <v>90</v>
      </c>
      <c r="C70" s="142">
        <v>7753.5</v>
      </c>
      <c r="D70" s="142">
        <v>87</v>
      </c>
      <c r="E70" s="142">
        <v>7236.47</v>
      </c>
      <c r="F70" s="136" t="s">
        <v>225</v>
      </c>
      <c r="G70" s="142">
        <v>7236.47</v>
      </c>
      <c r="H70" s="22">
        <v>41250</v>
      </c>
    </row>
    <row r="71" spans="1:8" x14ac:dyDescent="0.25">
      <c r="A71" s="144" t="s">
        <v>16</v>
      </c>
      <c r="B71" s="48">
        <v>570.87</v>
      </c>
      <c r="C71" s="48">
        <v>20437.29</v>
      </c>
      <c r="D71" s="142">
        <v>447.4</v>
      </c>
      <c r="E71" s="142">
        <v>0</v>
      </c>
      <c r="F71" s="136" t="s">
        <v>224</v>
      </c>
      <c r="G71" s="41" t="s">
        <v>778</v>
      </c>
      <c r="H71" s="41" t="s">
        <v>778</v>
      </c>
    </row>
    <row r="73" spans="1:8" x14ac:dyDescent="0.25">
      <c r="A73" s="52" t="s">
        <v>54</v>
      </c>
      <c r="B73" s="408" t="s">
        <v>31</v>
      </c>
      <c r="C73" s="408"/>
      <c r="D73" s="408" t="s">
        <v>30</v>
      </c>
      <c r="E73" s="408"/>
      <c r="F73" s="408"/>
    </row>
    <row r="74" spans="1:8" ht="45" x14ac:dyDescent="0.25">
      <c r="A74" s="50" t="s">
        <v>29</v>
      </c>
      <c r="B74" s="50" t="s">
        <v>28</v>
      </c>
      <c r="C74" s="51" t="s">
        <v>27</v>
      </c>
      <c r="D74" s="50" t="s">
        <v>26</v>
      </c>
      <c r="E74" s="51" t="s">
        <v>25</v>
      </c>
      <c r="F74" s="50" t="s">
        <v>24</v>
      </c>
      <c r="G74" s="305" t="s">
        <v>23</v>
      </c>
      <c r="H74" s="305" t="s">
        <v>22</v>
      </c>
    </row>
    <row r="75" spans="1:8" x14ac:dyDescent="0.25">
      <c r="A75" s="144" t="s">
        <v>21</v>
      </c>
      <c r="B75" s="153">
        <v>1044.02</v>
      </c>
      <c r="C75" s="153">
        <v>196839.53</v>
      </c>
      <c r="D75" s="151">
        <v>1001.88</v>
      </c>
      <c r="E75" s="152">
        <v>168806.11</v>
      </c>
      <c r="F75" s="136" t="s">
        <v>222</v>
      </c>
      <c r="G75" s="152">
        <v>168806.11</v>
      </c>
      <c r="H75" s="22">
        <v>41696</v>
      </c>
    </row>
    <row r="76" spans="1:8" x14ac:dyDescent="0.25">
      <c r="A76" s="144" t="s">
        <v>50</v>
      </c>
      <c r="B76" s="153">
        <v>1033.83</v>
      </c>
      <c r="C76" s="153">
        <v>82859.39</v>
      </c>
      <c r="D76" s="151">
        <v>989.64</v>
      </c>
      <c r="E76" s="152">
        <v>72524.960000000006</v>
      </c>
      <c r="F76" s="136" t="s">
        <v>222</v>
      </c>
      <c r="G76" s="152">
        <v>72524.960000000006</v>
      </c>
      <c r="H76" s="22">
        <v>41696</v>
      </c>
    </row>
    <row r="77" spans="1:8" x14ac:dyDescent="0.25">
      <c r="A77" s="144" t="s">
        <v>151</v>
      </c>
      <c r="B77" s="153">
        <v>25.52</v>
      </c>
      <c r="C77" s="153">
        <v>2238.87</v>
      </c>
      <c r="D77" s="47">
        <v>21.25</v>
      </c>
      <c r="E77" s="150">
        <v>0</v>
      </c>
      <c r="F77" s="136" t="s">
        <v>223</v>
      </c>
      <c r="G77" s="41" t="s">
        <v>778</v>
      </c>
      <c r="H77" s="41" t="s">
        <v>778</v>
      </c>
    </row>
    <row r="78" spans="1:8" x14ac:dyDescent="0.25">
      <c r="A78" s="144" t="s">
        <v>66</v>
      </c>
      <c r="B78" s="153">
        <v>267.44</v>
      </c>
      <c r="C78" s="153"/>
      <c r="D78" s="154">
        <v>254.72</v>
      </c>
      <c r="E78" s="150"/>
      <c r="F78" s="136" t="s">
        <v>222</v>
      </c>
      <c r="G78" s="41" t="s">
        <v>778</v>
      </c>
      <c r="H78" s="41" t="s">
        <v>778</v>
      </c>
    </row>
    <row r="79" spans="1:8" x14ac:dyDescent="0.25">
      <c r="A79" s="144" t="s">
        <v>49</v>
      </c>
      <c r="B79" s="153">
        <v>91</v>
      </c>
      <c r="C79" s="153">
        <v>8996.26</v>
      </c>
      <c r="D79" s="151">
        <v>89</v>
      </c>
      <c r="E79" s="152">
        <v>8392.11</v>
      </c>
      <c r="F79" s="136" t="s">
        <v>222</v>
      </c>
      <c r="G79" s="152">
        <v>8392.11</v>
      </c>
      <c r="H79" s="22">
        <v>41696</v>
      </c>
    </row>
    <row r="80" spans="1:8" x14ac:dyDescent="0.25">
      <c r="A80" s="144" t="s">
        <v>16</v>
      </c>
      <c r="B80" s="46">
        <v>538.87</v>
      </c>
      <c r="C80" s="46">
        <v>23726.22</v>
      </c>
      <c r="D80" s="151">
        <v>435.5</v>
      </c>
      <c r="E80" s="150">
        <v>0</v>
      </c>
      <c r="F80" s="136" t="s">
        <v>221</v>
      </c>
      <c r="G80" s="41" t="s">
        <v>778</v>
      </c>
      <c r="H80" s="41" t="s">
        <v>778</v>
      </c>
    </row>
    <row r="82" spans="1:8" x14ac:dyDescent="0.25">
      <c r="A82" s="52" t="s">
        <v>51</v>
      </c>
      <c r="B82" s="408" t="s">
        <v>31</v>
      </c>
      <c r="C82" s="408"/>
      <c r="D82" s="408" t="s">
        <v>30</v>
      </c>
      <c r="E82" s="408"/>
      <c r="F82" s="408"/>
    </row>
    <row r="83" spans="1:8" ht="45" x14ac:dyDescent="0.25">
      <c r="A83" s="50" t="s">
        <v>29</v>
      </c>
      <c r="B83" s="50" t="s">
        <v>28</v>
      </c>
      <c r="C83" s="51" t="s">
        <v>27</v>
      </c>
      <c r="D83" s="50" t="s">
        <v>26</v>
      </c>
      <c r="E83" s="51" t="s">
        <v>25</v>
      </c>
      <c r="F83" s="50" t="s">
        <v>24</v>
      </c>
      <c r="G83" s="305" t="s">
        <v>23</v>
      </c>
      <c r="H83" s="305" t="s">
        <v>22</v>
      </c>
    </row>
    <row r="84" spans="1:8" x14ac:dyDescent="0.25">
      <c r="A84" s="144" t="s">
        <v>21</v>
      </c>
      <c r="B84" s="48">
        <v>1011.93</v>
      </c>
      <c r="C84" s="48">
        <v>208022.45</v>
      </c>
      <c r="D84" s="137">
        <v>966.99</v>
      </c>
      <c r="E84" s="142">
        <v>170918.31</v>
      </c>
      <c r="F84" s="136" t="s">
        <v>219</v>
      </c>
      <c r="G84" s="142">
        <v>170918.31</v>
      </c>
      <c r="H84" s="22">
        <v>41990</v>
      </c>
    </row>
    <row r="85" spans="1:8" x14ac:dyDescent="0.25">
      <c r="A85" s="144" t="s">
        <v>50</v>
      </c>
      <c r="B85" s="142">
        <v>1011.93</v>
      </c>
      <c r="C85" s="142">
        <v>81288.28</v>
      </c>
      <c r="D85" s="137">
        <v>966.99</v>
      </c>
      <c r="E85" s="142">
        <v>67335.31</v>
      </c>
      <c r="F85" s="136" t="s">
        <v>219</v>
      </c>
      <c r="G85" s="142">
        <v>67335.31</v>
      </c>
      <c r="H85" s="22">
        <v>41990</v>
      </c>
    </row>
    <row r="86" spans="1:8" x14ac:dyDescent="0.25">
      <c r="A86" s="144" t="s">
        <v>151</v>
      </c>
      <c r="B86" s="142">
        <v>21.25</v>
      </c>
      <c r="C86" s="142">
        <v>1864.26</v>
      </c>
      <c r="D86" s="137">
        <v>21.25</v>
      </c>
      <c r="E86" s="142">
        <v>1789.69</v>
      </c>
      <c r="F86" s="136" t="s">
        <v>220</v>
      </c>
      <c r="G86" s="142">
        <v>1789.69</v>
      </c>
      <c r="H86" s="22" t="s">
        <v>149</v>
      </c>
    </row>
    <row r="87" spans="1:8" x14ac:dyDescent="0.25">
      <c r="A87" s="144" t="s">
        <v>66</v>
      </c>
      <c r="B87" s="142">
        <v>254.77</v>
      </c>
      <c r="C87" s="142"/>
      <c r="D87" s="137">
        <v>239.49</v>
      </c>
      <c r="E87" s="142"/>
      <c r="F87" s="136" t="s">
        <v>219</v>
      </c>
      <c r="G87" s="41" t="s">
        <v>778</v>
      </c>
      <c r="H87" s="41" t="s">
        <v>778</v>
      </c>
    </row>
    <row r="88" spans="1:8" x14ac:dyDescent="0.25">
      <c r="A88" s="144" t="s">
        <v>37</v>
      </c>
      <c r="B88" s="142" t="s">
        <v>18</v>
      </c>
      <c r="C88" s="142">
        <v>4252.43</v>
      </c>
      <c r="D88" s="137" t="s">
        <v>18</v>
      </c>
      <c r="E88" s="142">
        <v>4082.33</v>
      </c>
      <c r="F88" s="136" t="s">
        <v>219</v>
      </c>
      <c r="G88" s="142">
        <v>4082.33</v>
      </c>
      <c r="H88" s="22">
        <v>41990</v>
      </c>
    </row>
    <row r="89" spans="1:8" x14ac:dyDescent="0.25">
      <c r="A89" s="144" t="s">
        <v>49</v>
      </c>
      <c r="B89" s="142">
        <v>92</v>
      </c>
      <c r="C89" s="142">
        <v>19239.96</v>
      </c>
      <c r="D89" s="137">
        <v>91</v>
      </c>
      <c r="E89" s="142">
        <v>17835.900000000001</v>
      </c>
      <c r="F89" s="136" t="s">
        <v>219</v>
      </c>
      <c r="G89" s="142">
        <v>17835.900000000001</v>
      </c>
      <c r="H89" s="22">
        <v>41990</v>
      </c>
    </row>
    <row r="90" spans="1:8" x14ac:dyDescent="0.25">
      <c r="A90" s="144" t="s">
        <v>16</v>
      </c>
      <c r="B90" s="142">
        <v>560.87</v>
      </c>
      <c r="C90" s="142">
        <v>38360</v>
      </c>
      <c r="D90" s="149">
        <v>405.3</v>
      </c>
      <c r="E90" s="142">
        <v>17290</v>
      </c>
      <c r="F90" s="136" t="s">
        <v>218</v>
      </c>
      <c r="G90" s="142">
        <v>17290</v>
      </c>
      <c r="H90" s="22">
        <v>41850</v>
      </c>
    </row>
    <row r="92" spans="1:8" x14ac:dyDescent="0.25">
      <c r="A92" s="52" t="s">
        <v>45</v>
      </c>
      <c r="B92" s="408" t="s">
        <v>31</v>
      </c>
      <c r="C92" s="408"/>
      <c r="D92" s="408" t="s">
        <v>30</v>
      </c>
      <c r="E92" s="408"/>
      <c r="F92" s="408"/>
    </row>
    <row r="93" spans="1:8" ht="45" x14ac:dyDescent="0.25">
      <c r="A93" s="50" t="s">
        <v>29</v>
      </c>
      <c r="B93" s="50" t="s">
        <v>28</v>
      </c>
      <c r="C93" s="51" t="s">
        <v>27</v>
      </c>
      <c r="D93" s="50" t="s">
        <v>26</v>
      </c>
      <c r="E93" s="51" t="s">
        <v>25</v>
      </c>
      <c r="F93" s="50" t="s">
        <v>24</v>
      </c>
      <c r="G93" s="305" t="s">
        <v>23</v>
      </c>
      <c r="H93" s="305" t="s">
        <v>22</v>
      </c>
    </row>
    <row r="94" spans="1:8" x14ac:dyDescent="0.25">
      <c r="A94" s="144" t="s">
        <v>21</v>
      </c>
      <c r="B94" s="142">
        <v>929.27</v>
      </c>
      <c r="C94" s="142">
        <v>123016.76</v>
      </c>
      <c r="D94" s="147">
        <v>927.51</v>
      </c>
      <c r="E94" s="142">
        <v>121101.21</v>
      </c>
      <c r="F94" s="136" t="s">
        <v>214</v>
      </c>
      <c r="G94" s="142">
        <v>121101.21</v>
      </c>
      <c r="H94" s="22" t="s">
        <v>217</v>
      </c>
    </row>
    <row r="95" spans="1:8" x14ac:dyDescent="0.25">
      <c r="A95" s="144" t="s">
        <v>19</v>
      </c>
      <c r="B95" s="142">
        <v>919.27</v>
      </c>
      <c r="C95" s="142">
        <v>49734.52</v>
      </c>
      <c r="D95" s="147">
        <v>917.51</v>
      </c>
      <c r="E95" s="142">
        <v>46802.94</v>
      </c>
      <c r="F95" s="136" t="s">
        <v>214</v>
      </c>
      <c r="G95" s="142">
        <v>46802.94</v>
      </c>
      <c r="H95" s="22" t="s">
        <v>217</v>
      </c>
    </row>
    <row r="96" spans="1:8" x14ac:dyDescent="0.25">
      <c r="A96" s="144" t="s">
        <v>20</v>
      </c>
      <c r="B96" s="142">
        <v>927.51</v>
      </c>
      <c r="C96" s="142">
        <v>65667.710000000006</v>
      </c>
      <c r="D96" s="147">
        <v>927.51</v>
      </c>
      <c r="E96" s="142">
        <v>64752.93</v>
      </c>
      <c r="F96" s="136" t="s">
        <v>214</v>
      </c>
      <c r="G96" s="142">
        <v>64752.93</v>
      </c>
      <c r="H96" s="22" t="s">
        <v>213</v>
      </c>
    </row>
    <row r="97" spans="1:8" x14ac:dyDescent="0.25">
      <c r="A97" s="144" t="s">
        <v>66</v>
      </c>
      <c r="B97" s="142">
        <v>245.95</v>
      </c>
      <c r="C97" s="142"/>
      <c r="D97" s="147">
        <v>245.95</v>
      </c>
      <c r="E97" s="142"/>
      <c r="F97" s="136" t="s">
        <v>214</v>
      </c>
      <c r="G97" s="41" t="s">
        <v>778</v>
      </c>
      <c r="H97" s="41" t="s">
        <v>778</v>
      </c>
    </row>
    <row r="98" spans="1:8" x14ac:dyDescent="0.25">
      <c r="A98" s="144" t="s">
        <v>37</v>
      </c>
      <c r="B98" s="142" t="s">
        <v>18</v>
      </c>
      <c r="C98" s="142">
        <v>2764.62</v>
      </c>
      <c r="D98" s="147" t="s">
        <v>18</v>
      </c>
      <c r="E98" s="142">
        <v>2713.13</v>
      </c>
      <c r="F98" s="136" t="s">
        <v>214</v>
      </c>
      <c r="G98" s="142">
        <v>2713.13</v>
      </c>
      <c r="H98" s="22" t="s">
        <v>213</v>
      </c>
    </row>
    <row r="99" spans="1:8" x14ac:dyDescent="0.25">
      <c r="A99" s="144" t="s">
        <v>130</v>
      </c>
      <c r="B99" s="142">
        <v>21.24</v>
      </c>
      <c r="C99" s="142">
        <v>1854.89</v>
      </c>
      <c r="D99" s="142">
        <v>21.24</v>
      </c>
      <c r="E99" s="142">
        <v>1854.89</v>
      </c>
      <c r="F99" s="136" t="s">
        <v>216</v>
      </c>
      <c r="G99" s="142">
        <v>1854.89</v>
      </c>
      <c r="H99" s="22" t="s">
        <v>215</v>
      </c>
    </row>
    <row r="100" spans="1:8" x14ac:dyDescent="0.25">
      <c r="A100" s="144" t="s">
        <v>36</v>
      </c>
      <c r="B100" s="142">
        <v>90</v>
      </c>
      <c r="C100" s="48">
        <v>22518.9</v>
      </c>
      <c r="D100" s="148">
        <v>83</v>
      </c>
      <c r="E100" s="142">
        <v>18751.05</v>
      </c>
      <c r="F100" s="136" t="s">
        <v>214</v>
      </c>
      <c r="G100" s="142">
        <v>18751.05</v>
      </c>
      <c r="H100" s="22" t="s">
        <v>213</v>
      </c>
    </row>
    <row r="101" spans="1:8" x14ac:dyDescent="0.25">
      <c r="A101" s="144" t="s">
        <v>209</v>
      </c>
      <c r="B101" s="142">
        <v>70</v>
      </c>
      <c r="C101" s="142">
        <v>7398.17</v>
      </c>
      <c r="D101" s="147">
        <v>67</v>
      </c>
      <c r="E101" s="142">
        <v>6364.26</v>
      </c>
      <c r="F101" s="136" t="s">
        <v>214</v>
      </c>
      <c r="G101" s="142">
        <v>6364.26</v>
      </c>
      <c r="H101" s="22" t="s">
        <v>213</v>
      </c>
    </row>
    <row r="102" spans="1:8" x14ac:dyDescent="0.25">
      <c r="A102" s="144" t="s">
        <v>16</v>
      </c>
      <c r="B102" s="142">
        <v>486.87</v>
      </c>
      <c r="C102" s="142">
        <v>21000</v>
      </c>
      <c r="D102" s="147">
        <v>388.4</v>
      </c>
      <c r="E102" s="142">
        <v>10699.5</v>
      </c>
      <c r="F102" s="136" t="s">
        <v>212</v>
      </c>
      <c r="G102" s="142">
        <v>10699.5</v>
      </c>
      <c r="H102" s="22" t="s">
        <v>39</v>
      </c>
    </row>
    <row r="104" spans="1:8" x14ac:dyDescent="0.25">
      <c r="A104" s="52" t="s">
        <v>38</v>
      </c>
      <c r="B104" s="408" t="s">
        <v>31</v>
      </c>
      <c r="C104" s="408"/>
      <c r="D104" s="408" t="s">
        <v>30</v>
      </c>
      <c r="E104" s="408"/>
      <c r="F104" s="408"/>
    </row>
    <row r="105" spans="1:8" ht="45" x14ac:dyDescent="0.25">
      <c r="A105" s="50" t="s">
        <v>29</v>
      </c>
      <c r="B105" s="50" t="s">
        <v>28</v>
      </c>
      <c r="C105" s="51" t="s">
        <v>27</v>
      </c>
      <c r="D105" s="50" t="s">
        <v>26</v>
      </c>
      <c r="E105" s="51" t="s">
        <v>25</v>
      </c>
      <c r="F105" s="50" t="s">
        <v>24</v>
      </c>
      <c r="G105" s="305" t="s">
        <v>23</v>
      </c>
      <c r="H105" s="305" t="s">
        <v>22</v>
      </c>
    </row>
    <row r="106" spans="1:8" x14ac:dyDescent="0.25">
      <c r="A106" s="144" t="s">
        <v>21</v>
      </c>
      <c r="B106" s="143">
        <v>947.9</v>
      </c>
      <c r="C106" s="135">
        <v>127056.52</v>
      </c>
      <c r="D106" s="145">
        <v>945.16</v>
      </c>
      <c r="E106" s="142">
        <v>124729.36</v>
      </c>
      <c r="F106" s="136" t="s">
        <v>208</v>
      </c>
      <c r="G106" s="142">
        <v>124729.36</v>
      </c>
      <c r="H106" s="22" t="s">
        <v>132</v>
      </c>
    </row>
    <row r="107" spans="1:8" x14ac:dyDescent="0.25">
      <c r="A107" s="144" t="s">
        <v>19</v>
      </c>
      <c r="B107" s="137">
        <v>947.9</v>
      </c>
      <c r="C107" s="135">
        <v>51942.44</v>
      </c>
      <c r="D107" s="145">
        <v>945.16</v>
      </c>
      <c r="E107" s="142">
        <v>48469.77</v>
      </c>
      <c r="F107" s="136" t="s">
        <v>208</v>
      </c>
      <c r="G107" s="142">
        <v>48469.77</v>
      </c>
      <c r="H107" s="22" t="s">
        <v>132</v>
      </c>
    </row>
    <row r="108" spans="1:8" x14ac:dyDescent="0.25">
      <c r="A108" s="144" t="s">
        <v>20</v>
      </c>
      <c r="B108" s="143">
        <v>945.16</v>
      </c>
      <c r="C108" s="135">
        <v>67267.039999999994</v>
      </c>
      <c r="D108" s="145">
        <v>945.16</v>
      </c>
      <c r="E108" s="142">
        <v>66356.3</v>
      </c>
      <c r="F108" s="136" t="s">
        <v>208</v>
      </c>
      <c r="G108" s="142">
        <v>66356.3</v>
      </c>
      <c r="H108" s="22" t="s">
        <v>132</v>
      </c>
    </row>
    <row r="109" spans="1:8" x14ac:dyDescent="0.25">
      <c r="A109" s="144" t="s">
        <v>66</v>
      </c>
      <c r="B109" s="143">
        <v>233.64</v>
      </c>
      <c r="C109" s="135"/>
      <c r="D109" s="145">
        <v>212.66</v>
      </c>
      <c r="E109" s="142"/>
      <c r="F109" s="136" t="s">
        <v>208</v>
      </c>
      <c r="G109" s="41" t="s">
        <v>778</v>
      </c>
      <c r="H109" s="41" t="s">
        <v>778</v>
      </c>
    </row>
    <row r="110" spans="1:8" x14ac:dyDescent="0.25">
      <c r="A110" s="144" t="s">
        <v>37</v>
      </c>
      <c r="B110" s="137" t="s">
        <v>18</v>
      </c>
      <c r="C110" s="135">
        <v>3037.25</v>
      </c>
      <c r="D110" s="145" t="s">
        <v>18</v>
      </c>
      <c r="E110" s="142">
        <v>3051.95</v>
      </c>
      <c r="F110" s="136" t="s">
        <v>208</v>
      </c>
      <c r="G110" s="142">
        <v>3051.95</v>
      </c>
      <c r="H110" s="22" t="s">
        <v>132</v>
      </c>
    </row>
    <row r="111" spans="1:8" x14ac:dyDescent="0.25">
      <c r="A111" s="144" t="s">
        <v>130</v>
      </c>
      <c r="B111" s="137">
        <v>21.27</v>
      </c>
      <c r="C111" s="135">
        <v>1857.51</v>
      </c>
      <c r="D111" s="145">
        <v>21.27</v>
      </c>
      <c r="E111" s="142">
        <v>1857.51</v>
      </c>
      <c r="F111" s="136" t="s">
        <v>211</v>
      </c>
      <c r="G111" s="142">
        <v>1857.51</v>
      </c>
      <c r="H111" s="22" t="s">
        <v>210</v>
      </c>
    </row>
    <row r="112" spans="1:8" x14ac:dyDescent="0.25">
      <c r="A112" s="144" t="s">
        <v>36</v>
      </c>
      <c r="B112" s="137">
        <v>109</v>
      </c>
      <c r="C112" s="47">
        <v>29931.4</v>
      </c>
      <c r="D112" s="146">
        <v>109</v>
      </c>
      <c r="E112" s="142">
        <v>29526.15</v>
      </c>
      <c r="F112" s="136" t="s">
        <v>208</v>
      </c>
      <c r="G112" s="142">
        <v>29526.15</v>
      </c>
      <c r="H112" s="22" t="s">
        <v>132</v>
      </c>
    </row>
    <row r="113" spans="1:9" x14ac:dyDescent="0.25">
      <c r="A113" s="144" t="s">
        <v>209</v>
      </c>
      <c r="B113" s="137">
        <v>27</v>
      </c>
      <c r="C113" s="135">
        <v>3568.48</v>
      </c>
      <c r="D113" s="145">
        <v>25</v>
      </c>
      <c r="E113" s="142">
        <v>3076.62</v>
      </c>
      <c r="F113" s="136" t="s">
        <v>208</v>
      </c>
      <c r="G113" s="142">
        <v>3076.62</v>
      </c>
      <c r="H113" s="22" t="s">
        <v>132</v>
      </c>
    </row>
    <row r="114" spans="1:9" x14ac:dyDescent="0.25">
      <c r="A114" s="144" t="s">
        <v>16</v>
      </c>
      <c r="B114" s="143">
        <v>455.87</v>
      </c>
      <c r="C114" s="135">
        <v>16562</v>
      </c>
      <c r="D114" s="143">
        <v>367.3</v>
      </c>
      <c r="E114" s="142">
        <v>7879.2</v>
      </c>
      <c r="F114" s="136" t="s">
        <v>207</v>
      </c>
      <c r="G114" s="142">
        <v>7879.2</v>
      </c>
      <c r="H114" s="22" t="s">
        <v>206</v>
      </c>
    </row>
    <row r="116" spans="1:9" x14ac:dyDescent="0.25">
      <c r="A116" s="52" t="s">
        <v>32</v>
      </c>
      <c r="B116" s="420" t="s">
        <v>31</v>
      </c>
      <c r="C116" s="421"/>
      <c r="D116" s="420" t="s">
        <v>30</v>
      </c>
      <c r="E116" s="422"/>
      <c r="F116" s="421"/>
    </row>
    <row r="117" spans="1:9" ht="45" x14ac:dyDescent="0.25">
      <c r="A117" s="50" t="s">
        <v>29</v>
      </c>
      <c r="B117" s="50" t="s">
        <v>28</v>
      </c>
      <c r="C117" s="51" t="s">
        <v>27</v>
      </c>
      <c r="D117" s="50" t="s">
        <v>26</v>
      </c>
      <c r="E117" s="51" t="s">
        <v>25</v>
      </c>
      <c r="F117" s="50" t="s">
        <v>24</v>
      </c>
      <c r="G117" s="305" t="s">
        <v>23</v>
      </c>
      <c r="H117" s="305" t="s">
        <v>22</v>
      </c>
    </row>
    <row r="118" spans="1:9" x14ac:dyDescent="0.25">
      <c r="A118" s="140" t="s">
        <v>21</v>
      </c>
      <c r="B118" s="137">
        <v>957.55</v>
      </c>
      <c r="C118" s="135">
        <v>129700.15</v>
      </c>
      <c r="D118" s="137">
        <v>935.25</v>
      </c>
      <c r="E118" s="135">
        <v>116564.15</v>
      </c>
      <c r="F118" s="139" t="s">
        <v>204</v>
      </c>
      <c r="G118" s="135">
        <v>116564.15</v>
      </c>
      <c r="H118" s="22" t="s">
        <v>202</v>
      </c>
    </row>
    <row r="119" spans="1:9" x14ac:dyDescent="0.25">
      <c r="A119" s="140" t="s">
        <v>19</v>
      </c>
      <c r="B119" s="137">
        <v>956.28</v>
      </c>
      <c r="C119" s="135">
        <v>52379.09</v>
      </c>
      <c r="D119" s="137">
        <v>928.18</v>
      </c>
      <c r="E119" s="135">
        <v>44090.44</v>
      </c>
      <c r="F119" s="139" t="s">
        <v>204</v>
      </c>
      <c r="G119" s="135">
        <v>44090.44</v>
      </c>
      <c r="H119" s="22" t="s">
        <v>202</v>
      </c>
    </row>
    <row r="120" spans="1:9" x14ac:dyDescent="0.25">
      <c r="A120" s="140" t="s">
        <v>20</v>
      </c>
      <c r="B120" s="137">
        <v>935.25</v>
      </c>
      <c r="C120" s="135">
        <v>67057.429999999993</v>
      </c>
      <c r="D120" s="137">
        <v>935.25</v>
      </c>
      <c r="E120" s="135">
        <v>64142.77</v>
      </c>
      <c r="F120" s="139" t="s">
        <v>204</v>
      </c>
      <c r="G120" s="135">
        <v>64142.77</v>
      </c>
      <c r="H120" s="22" t="s">
        <v>202</v>
      </c>
    </row>
    <row r="121" spans="1:9" x14ac:dyDescent="0.25">
      <c r="A121" s="140" t="s">
        <v>66</v>
      </c>
      <c r="B121" s="137">
        <v>220.47</v>
      </c>
      <c r="C121" s="135"/>
      <c r="D121" s="137">
        <v>212.64</v>
      </c>
      <c r="E121" s="135"/>
      <c r="F121" s="139" t="s">
        <v>204</v>
      </c>
      <c r="G121" s="41" t="s">
        <v>778</v>
      </c>
      <c r="H121" s="41" t="s">
        <v>778</v>
      </c>
    </row>
    <row r="122" spans="1:9" x14ac:dyDescent="0.25">
      <c r="A122" s="140" t="s">
        <v>37</v>
      </c>
      <c r="B122" s="137" t="s">
        <v>18</v>
      </c>
      <c r="C122" s="135">
        <v>2884.34</v>
      </c>
      <c r="D122" s="137" t="s">
        <v>18</v>
      </c>
      <c r="E122" s="135">
        <v>2797.81</v>
      </c>
      <c r="F122" s="139" t="s">
        <v>204</v>
      </c>
      <c r="G122" s="135">
        <v>2797.81</v>
      </c>
      <c r="H122" s="22" t="s">
        <v>202</v>
      </c>
    </row>
    <row r="123" spans="1:9" x14ac:dyDescent="0.25">
      <c r="A123" s="140" t="s">
        <v>130</v>
      </c>
      <c r="B123" s="137">
        <v>21.27</v>
      </c>
      <c r="C123" s="135">
        <v>1857.51</v>
      </c>
      <c r="D123" s="137"/>
      <c r="E123" s="135"/>
      <c r="F123" s="141" t="s">
        <v>205</v>
      </c>
      <c r="G123" s="41" t="s">
        <v>778</v>
      </c>
      <c r="H123" s="41" t="s">
        <v>778</v>
      </c>
    </row>
    <row r="124" spans="1:9" x14ac:dyDescent="0.25">
      <c r="A124" s="140" t="s">
        <v>36</v>
      </c>
      <c r="B124" s="137">
        <v>110</v>
      </c>
      <c r="C124" s="135">
        <v>30644.9</v>
      </c>
      <c r="D124" s="137">
        <v>110</v>
      </c>
      <c r="E124" s="135">
        <v>29339.85</v>
      </c>
      <c r="F124" s="139" t="s">
        <v>204</v>
      </c>
      <c r="G124" s="135">
        <v>15322.45</v>
      </c>
      <c r="H124" s="22" t="s">
        <v>203</v>
      </c>
      <c r="I124" s="193"/>
    </row>
    <row r="125" spans="1:9" x14ac:dyDescent="0.25">
      <c r="A125" s="140"/>
      <c r="B125" s="137"/>
      <c r="C125" s="135"/>
      <c r="D125" s="137"/>
      <c r="E125" s="135"/>
      <c r="F125" s="139"/>
      <c r="G125" s="135">
        <v>14017.4</v>
      </c>
      <c r="H125" s="22" t="s">
        <v>202</v>
      </c>
    </row>
    <row r="126" spans="1:9" x14ac:dyDescent="0.25">
      <c r="A126" s="138" t="s">
        <v>16</v>
      </c>
      <c r="B126" s="137">
        <v>459.87</v>
      </c>
      <c r="C126" s="135">
        <v>15743</v>
      </c>
      <c r="D126" s="137">
        <v>366.3</v>
      </c>
      <c r="E126" s="135">
        <v>7225.4</v>
      </c>
      <c r="F126" s="136" t="s">
        <v>201</v>
      </c>
      <c r="G126" s="135">
        <v>7225.4</v>
      </c>
      <c r="H126" s="22" t="s">
        <v>200</v>
      </c>
    </row>
    <row r="128" spans="1:9" x14ac:dyDescent="0.25">
      <c r="A128" s="11" t="s">
        <v>14</v>
      </c>
      <c r="B128" s="1"/>
      <c r="C128" s="1"/>
      <c r="D128" s="1"/>
      <c r="E128" s="1"/>
      <c r="F128" s="1"/>
    </row>
    <row r="129" spans="1:6" x14ac:dyDescent="0.25">
      <c r="A129" s="405" t="s">
        <v>13</v>
      </c>
      <c r="B129" s="405"/>
      <c r="C129" s="405"/>
      <c r="D129" s="405"/>
      <c r="E129" s="1"/>
      <c r="F129" s="1"/>
    </row>
    <row r="130" spans="1:6" x14ac:dyDescent="0.25">
      <c r="A130" s="10" t="s">
        <v>12</v>
      </c>
      <c r="B130" s="10"/>
      <c r="C130" s="10"/>
      <c r="D130" s="10"/>
      <c r="E130" s="10"/>
      <c r="F130" s="1"/>
    </row>
    <row r="131" spans="1:6" x14ac:dyDescent="0.25">
      <c r="A131" s="10" t="s">
        <v>11</v>
      </c>
      <c r="B131" s="10"/>
      <c r="C131" s="10"/>
      <c r="D131" s="10"/>
      <c r="E131" s="10"/>
      <c r="F131" s="1"/>
    </row>
    <row r="132" spans="1:6" x14ac:dyDescent="0.25">
      <c r="A132" s="10" t="s">
        <v>199</v>
      </c>
      <c r="B132" s="10"/>
      <c r="C132" s="10"/>
      <c r="D132" s="10"/>
      <c r="E132" s="10"/>
      <c r="F132" s="1"/>
    </row>
    <row r="133" spans="1:6" x14ac:dyDescent="0.25">
      <c r="A133" s="10" t="s">
        <v>198</v>
      </c>
      <c r="B133" s="10"/>
      <c r="C133" s="10"/>
      <c r="D133" s="10"/>
      <c r="E133" s="10"/>
      <c r="F133" s="1"/>
    </row>
    <row r="134" spans="1:6" x14ac:dyDescent="0.25">
      <c r="A134" s="405" t="s">
        <v>10</v>
      </c>
      <c r="B134" s="405"/>
      <c r="C134" s="405"/>
      <c r="D134" s="405"/>
      <c r="E134" s="405"/>
      <c r="F134" s="405"/>
    </row>
    <row r="135" spans="1:6" x14ac:dyDescent="0.25">
      <c r="A135" s="405" t="s">
        <v>8</v>
      </c>
      <c r="B135" s="405"/>
      <c r="C135" s="405"/>
      <c r="D135" s="405"/>
      <c r="E135" s="405"/>
      <c r="F135" s="405"/>
    </row>
    <row r="136" spans="1:6" x14ac:dyDescent="0.25">
      <c r="A136" s="405" t="s">
        <v>7</v>
      </c>
      <c r="B136" s="405"/>
      <c r="C136" s="405"/>
      <c r="D136" s="405"/>
      <c r="E136" s="405"/>
      <c r="F136" s="405"/>
    </row>
    <row r="137" spans="1:6" x14ac:dyDescent="0.25">
      <c r="A137" s="406" t="s">
        <v>2</v>
      </c>
      <c r="B137" s="406"/>
      <c r="C137" s="406"/>
      <c r="D137" s="406"/>
      <c r="E137" s="1"/>
      <c r="F137" s="1"/>
    </row>
    <row r="138" spans="1:6" x14ac:dyDescent="0.25">
      <c r="A138" s="406" t="s">
        <v>1</v>
      </c>
      <c r="B138" s="406"/>
      <c r="C138" s="406"/>
      <c r="D138" s="406"/>
      <c r="E138" s="1"/>
      <c r="F138" s="1"/>
    </row>
    <row r="139" spans="1:6" x14ac:dyDescent="0.25">
      <c r="A139" s="8" t="s">
        <v>3</v>
      </c>
    </row>
    <row r="140" spans="1:6" x14ac:dyDescent="0.25">
      <c r="A140" s="54" t="s">
        <v>122</v>
      </c>
    </row>
    <row r="141" spans="1:6" x14ac:dyDescent="0.25">
      <c r="A141" s="9" t="s">
        <v>6</v>
      </c>
    </row>
    <row r="143" spans="1:6" x14ac:dyDescent="0.25">
      <c r="A143" s="54" t="s">
        <v>197</v>
      </c>
    </row>
    <row r="145" spans="1:6" ht="75" x14ac:dyDescent="0.25">
      <c r="A145" s="133" t="s">
        <v>196</v>
      </c>
      <c r="B145" s="95" t="s">
        <v>195</v>
      </c>
      <c r="C145" s="95" t="s">
        <v>194</v>
      </c>
      <c r="D145" s="95" t="s">
        <v>193</v>
      </c>
      <c r="E145" s="134" t="s">
        <v>192</v>
      </c>
      <c r="F145" s="133" t="s">
        <v>191</v>
      </c>
    </row>
    <row r="146" spans="1:6" ht="45" x14ac:dyDescent="0.25">
      <c r="A146" s="132" t="s">
        <v>190</v>
      </c>
      <c r="B146" s="131">
        <v>42437</v>
      </c>
      <c r="C146" s="130">
        <v>6276.87</v>
      </c>
      <c r="D146" s="129" t="s">
        <v>189</v>
      </c>
      <c r="E146" s="129">
        <v>2014</v>
      </c>
      <c r="F146" s="129" t="s">
        <v>188</v>
      </c>
    </row>
    <row r="147" spans="1:6" x14ac:dyDescent="0.25">
      <c r="A147" s="128" t="s">
        <v>187</v>
      </c>
      <c r="B147" s="127">
        <v>42592</v>
      </c>
      <c r="C147" s="126">
        <v>1981.83</v>
      </c>
      <c r="D147" s="125" t="s">
        <v>186</v>
      </c>
      <c r="E147" s="125" t="s">
        <v>185</v>
      </c>
      <c r="F147" s="120" t="s">
        <v>182</v>
      </c>
    </row>
    <row r="148" spans="1:6" ht="30" x14ac:dyDescent="0.25">
      <c r="A148" s="75" t="s">
        <v>184</v>
      </c>
      <c r="B148" s="124">
        <v>42317</v>
      </c>
      <c r="C148" s="123">
        <v>3086.73</v>
      </c>
      <c r="D148" s="106" t="s">
        <v>183</v>
      </c>
      <c r="E148" s="106">
        <v>2013</v>
      </c>
      <c r="F148" s="120" t="s">
        <v>182</v>
      </c>
    </row>
    <row r="149" spans="1:6" x14ac:dyDescent="0.25">
      <c r="A149" s="12" t="s">
        <v>49</v>
      </c>
      <c r="B149" s="122">
        <v>41737</v>
      </c>
      <c r="C149" s="121">
        <v>316.17</v>
      </c>
      <c r="D149" s="41">
        <v>1491500126</v>
      </c>
      <c r="E149" s="41">
        <v>2011</v>
      </c>
      <c r="F149" s="120" t="s">
        <v>182</v>
      </c>
    </row>
  </sheetData>
  <mergeCells count="34">
    <mergeCell ref="B3:C3"/>
    <mergeCell ref="D3:F3"/>
    <mergeCell ref="B9:C9"/>
    <mergeCell ref="D9:F9"/>
    <mergeCell ref="B17:C17"/>
    <mergeCell ref="D17:F17"/>
    <mergeCell ref="B24:C24"/>
    <mergeCell ref="D24:F24"/>
    <mergeCell ref="B31:C31"/>
    <mergeCell ref="D31:F31"/>
    <mergeCell ref="B39:C39"/>
    <mergeCell ref="D39:F39"/>
    <mergeCell ref="B46:C46"/>
    <mergeCell ref="D46:F46"/>
    <mergeCell ref="B55:C55"/>
    <mergeCell ref="D55:F55"/>
    <mergeCell ref="B64:C64"/>
    <mergeCell ref="D64:F64"/>
    <mergeCell ref="B73:C73"/>
    <mergeCell ref="D73:F73"/>
    <mergeCell ref="B82:C82"/>
    <mergeCell ref="D82:F82"/>
    <mergeCell ref="B92:C92"/>
    <mergeCell ref="D92:F92"/>
    <mergeCell ref="A135:F135"/>
    <mergeCell ref="A136:F136"/>
    <mergeCell ref="A137:D137"/>
    <mergeCell ref="A138:D138"/>
    <mergeCell ref="B104:C104"/>
    <mergeCell ref="D104:F104"/>
    <mergeCell ref="B116:C116"/>
    <mergeCell ref="D116:F116"/>
    <mergeCell ref="A129:D129"/>
    <mergeCell ref="A134:F134"/>
  </mergeCells>
  <pageMargins left="0.7" right="0.7" top="0.75" bottom="0.75" header="0.3" footer="0.3"/>
  <pageSetup scale="5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0"/>
  <sheetViews>
    <sheetView topLeftCell="D1" zoomScaleNormal="100" workbookViewId="0">
      <selection activeCell="G45" sqref="G45:H45"/>
    </sheetView>
  </sheetViews>
  <sheetFormatPr defaultRowHeight="15" x14ac:dyDescent="0.25"/>
  <cols>
    <col min="1" max="1" width="15.140625" style="44" customWidth="1"/>
    <col min="2" max="2" width="12.85546875" style="44" customWidth="1"/>
    <col min="3" max="3" width="14.7109375" style="53" customWidth="1"/>
    <col min="4" max="4" width="12.85546875" style="44" customWidth="1"/>
    <col min="5" max="5" width="15.28515625" style="53" customWidth="1"/>
    <col min="6" max="6" width="42.42578125" style="44" customWidth="1"/>
    <col min="7" max="7" width="15.28515625" style="44" bestFit="1" customWidth="1"/>
    <col min="8" max="8" width="13.5703125" style="44" bestFit="1" customWidth="1"/>
    <col min="9" max="10" width="14.42578125" style="44" bestFit="1" customWidth="1"/>
    <col min="11" max="16384" width="9.140625" style="44"/>
  </cols>
  <sheetData>
    <row r="1" spans="1:8" x14ac:dyDescent="0.25">
      <c r="A1" s="54" t="s">
        <v>288</v>
      </c>
    </row>
    <row r="3" spans="1:8" x14ac:dyDescent="0.25">
      <c r="A3" s="52" t="s">
        <v>92</v>
      </c>
      <c r="B3" s="408" t="s">
        <v>31</v>
      </c>
      <c r="C3" s="408"/>
      <c r="D3" s="408" t="s">
        <v>30</v>
      </c>
      <c r="E3" s="408"/>
      <c r="F3" s="408"/>
    </row>
    <row r="4" spans="1:8" ht="45" x14ac:dyDescent="0.25">
      <c r="A4" s="50" t="s">
        <v>29</v>
      </c>
      <c r="B4" s="50" t="s">
        <v>28</v>
      </c>
      <c r="C4" s="51" t="s">
        <v>80</v>
      </c>
      <c r="D4" s="50" t="s">
        <v>26</v>
      </c>
      <c r="E4" s="51" t="s">
        <v>79</v>
      </c>
      <c r="F4" s="50" t="s">
        <v>24</v>
      </c>
      <c r="G4" s="305" t="s">
        <v>23</v>
      </c>
      <c r="H4" s="305" t="s">
        <v>22</v>
      </c>
    </row>
    <row r="5" spans="1:8" x14ac:dyDescent="0.25">
      <c r="A5" s="49" t="s">
        <v>21</v>
      </c>
      <c r="B5" s="48" t="s">
        <v>287</v>
      </c>
      <c r="C5" s="153">
        <v>1769428.21</v>
      </c>
      <c r="D5" s="153">
        <v>1000.44</v>
      </c>
      <c r="E5" s="46">
        <v>1769428.21</v>
      </c>
      <c r="F5" s="45" t="s">
        <v>286</v>
      </c>
      <c r="G5" s="46">
        <v>1769428.21</v>
      </c>
      <c r="H5" s="39">
        <v>38349</v>
      </c>
    </row>
    <row r="6" spans="1:8" x14ac:dyDescent="0.25">
      <c r="A6" s="49" t="s">
        <v>50</v>
      </c>
      <c r="B6" s="48">
        <v>1000.44</v>
      </c>
      <c r="C6" s="153">
        <v>2952981.6</v>
      </c>
      <c r="D6" s="153">
        <v>1000.44</v>
      </c>
      <c r="E6" s="46">
        <v>2952981.6</v>
      </c>
      <c r="F6" s="45" t="s">
        <v>286</v>
      </c>
      <c r="G6" s="46">
        <v>2952981.6</v>
      </c>
      <c r="H6" s="39">
        <v>38349</v>
      </c>
    </row>
    <row r="7" spans="1:8" x14ac:dyDescent="0.25">
      <c r="A7" s="49" t="s">
        <v>73</v>
      </c>
      <c r="B7" s="48">
        <v>290.75</v>
      </c>
      <c r="C7" s="153">
        <v>513124.32</v>
      </c>
      <c r="D7" s="46">
        <v>290.75</v>
      </c>
      <c r="E7" s="46">
        <v>464944.46</v>
      </c>
      <c r="F7" s="45" t="s">
        <v>286</v>
      </c>
      <c r="G7" s="46">
        <v>464944.46</v>
      </c>
      <c r="H7" s="39">
        <v>38349</v>
      </c>
    </row>
    <row r="9" spans="1:8" x14ac:dyDescent="0.25">
      <c r="A9" s="52" t="s">
        <v>90</v>
      </c>
      <c r="B9" s="408" t="s">
        <v>31</v>
      </c>
      <c r="C9" s="408"/>
      <c r="D9" s="408" t="s">
        <v>30</v>
      </c>
      <c r="E9" s="408"/>
      <c r="F9" s="408"/>
      <c r="G9" s="164"/>
    </row>
    <row r="10" spans="1:8" ht="45" x14ac:dyDescent="0.25">
      <c r="A10" s="50" t="s">
        <v>29</v>
      </c>
      <c r="B10" s="50" t="s">
        <v>28</v>
      </c>
      <c r="C10" s="51" t="s">
        <v>80</v>
      </c>
      <c r="D10" s="50" t="s">
        <v>26</v>
      </c>
      <c r="E10" s="51" t="s">
        <v>79</v>
      </c>
      <c r="F10" s="50" t="s">
        <v>24</v>
      </c>
      <c r="G10" s="305" t="s">
        <v>23</v>
      </c>
      <c r="H10" s="305" t="s">
        <v>22</v>
      </c>
    </row>
    <row r="11" spans="1:8" x14ac:dyDescent="0.25">
      <c r="A11" s="144" t="s">
        <v>21</v>
      </c>
      <c r="B11" s="48">
        <v>969.37</v>
      </c>
      <c r="C11" s="48">
        <v>2035386.19</v>
      </c>
      <c r="D11" s="142">
        <v>969.37</v>
      </c>
      <c r="E11" s="142">
        <v>2035386.19</v>
      </c>
      <c r="F11" s="136" t="s">
        <v>284</v>
      </c>
      <c r="G11" s="142">
        <v>2035386.19</v>
      </c>
      <c r="H11" s="39">
        <v>38702</v>
      </c>
    </row>
    <row r="12" spans="1:8" x14ac:dyDescent="0.25">
      <c r="A12" s="144" t="s">
        <v>246</v>
      </c>
      <c r="B12" s="48" t="s">
        <v>18</v>
      </c>
      <c r="C12" s="48" t="s">
        <v>18</v>
      </c>
      <c r="D12" s="142" t="s">
        <v>18</v>
      </c>
      <c r="E12" s="142">
        <v>21859.29</v>
      </c>
      <c r="F12" s="136" t="s">
        <v>285</v>
      </c>
      <c r="G12" s="142">
        <v>21859.29</v>
      </c>
      <c r="H12" s="168">
        <v>39272</v>
      </c>
    </row>
    <row r="13" spans="1:8" x14ac:dyDescent="0.25">
      <c r="A13" s="144" t="s">
        <v>50</v>
      </c>
      <c r="B13" s="48">
        <v>969.37</v>
      </c>
      <c r="C13" s="48">
        <v>2934308.19</v>
      </c>
      <c r="D13" s="48">
        <v>969.37</v>
      </c>
      <c r="E13" s="142">
        <v>2934308.19</v>
      </c>
      <c r="F13" s="136" t="s">
        <v>284</v>
      </c>
      <c r="G13" s="142">
        <v>2934308.19</v>
      </c>
      <c r="H13" s="39">
        <v>38702</v>
      </c>
    </row>
    <row r="14" spans="1:8" x14ac:dyDescent="0.25">
      <c r="A14" s="144" t="s">
        <v>73</v>
      </c>
      <c r="B14" s="48">
        <v>181.6</v>
      </c>
      <c r="C14" s="48">
        <v>493479.84</v>
      </c>
      <c r="D14" s="48">
        <v>181.6</v>
      </c>
      <c r="E14" s="142">
        <v>446876.44</v>
      </c>
      <c r="F14" s="136" t="s">
        <v>284</v>
      </c>
      <c r="G14" s="142">
        <v>446876.44</v>
      </c>
      <c r="H14" s="39">
        <v>38702</v>
      </c>
    </row>
    <row r="15" spans="1:8" x14ac:dyDescent="0.25">
      <c r="A15" s="144" t="s">
        <v>83</v>
      </c>
      <c r="B15" s="48">
        <v>12</v>
      </c>
      <c r="C15" s="48">
        <v>51600</v>
      </c>
      <c r="D15" s="48">
        <v>11</v>
      </c>
      <c r="E15" s="142">
        <v>47300</v>
      </c>
      <c r="F15" s="136" t="s">
        <v>283</v>
      </c>
      <c r="G15" s="142">
        <v>47300</v>
      </c>
      <c r="H15" s="39">
        <v>38800</v>
      </c>
    </row>
    <row r="17" spans="1:10" x14ac:dyDescent="0.25">
      <c r="A17" s="52" t="s">
        <v>85</v>
      </c>
      <c r="B17" s="408" t="s">
        <v>31</v>
      </c>
      <c r="C17" s="408"/>
      <c r="D17" s="408" t="s">
        <v>30</v>
      </c>
      <c r="E17" s="408"/>
      <c r="F17" s="408"/>
      <c r="G17" s="164"/>
    </row>
    <row r="18" spans="1:10" ht="45" x14ac:dyDescent="0.25">
      <c r="A18" s="50" t="s">
        <v>29</v>
      </c>
      <c r="B18" s="50" t="s">
        <v>28</v>
      </c>
      <c r="C18" s="51" t="s">
        <v>80</v>
      </c>
      <c r="D18" s="50" t="s">
        <v>26</v>
      </c>
      <c r="E18" s="51" t="s">
        <v>79</v>
      </c>
      <c r="F18" s="50" t="s">
        <v>24</v>
      </c>
      <c r="G18" s="305" t="s">
        <v>23</v>
      </c>
      <c r="H18" s="305" t="s">
        <v>22</v>
      </c>
    </row>
    <row r="19" spans="1:10" x14ac:dyDescent="0.25">
      <c r="A19" s="144" t="s">
        <v>21</v>
      </c>
      <c r="B19" s="160">
        <v>969.37</v>
      </c>
      <c r="C19" s="142">
        <v>2384582.34</v>
      </c>
      <c r="D19" s="160">
        <v>969.37</v>
      </c>
      <c r="E19" s="142">
        <v>2384582.34</v>
      </c>
      <c r="F19" s="136" t="s">
        <v>282</v>
      </c>
      <c r="G19" s="142">
        <v>2384582.34</v>
      </c>
      <c r="H19" s="168">
        <v>39058</v>
      </c>
    </row>
    <row r="20" spans="1:10" x14ac:dyDescent="0.25">
      <c r="A20" s="144" t="s">
        <v>50</v>
      </c>
      <c r="B20" s="160">
        <v>969.37</v>
      </c>
      <c r="C20" s="142">
        <v>2992470.89</v>
      </c>
      <c r="D20" s="143">
        <v>969.37</v>
      </c>
      <c r="E20" s="142">
        <v>2992470.89</v>
      </c>
      <c r="F20" s="136" t="s">
        <v>282</v>
      </c>
      <c r="G20" s="142">
        <v>2992470.89</v>
      </c>
      <c r="H20" s="168">
        <v>39058</v>
      </c>
    </row>
    <row r="21" spans="1:10" x14ac:dyDescent="0.25">
      <c r="A21" s="144" t="s">
        <v>73</v>
      </c>
      <c r="B21" s="160">
        <v>190.38</v>
      </c>
      <c r="C21" s="142">
        <v>417493.82</v>
      </c>
      <c r="D21" s="160">
        <v>190.38</v>
      </c>
      <c r="E21" s="142">
        <v>382845.21</v>
      </c>
      <c r="F21" s="136" t="s">
        <v>282</v>
      </c>
      <c r="G21" s="142">
        <v>382845.21</v>
      </c>
      <c r="H21" s="168">
        <v>39058</v>
      </c>
    </row>
    <row r="22" spans="1:10" x14ac:dyDescent="0.25">
      <c r="A22" s="144" t="s">
        <v>83</v>
      </c>
      <c r="B22" s="160">
        <v>12</v>
      </c>
      <c r="C22" s="142">
        <v>51600</v>
      </c>
      <c r="D22" s="143">
        <v>12</v>
      </c>
      <c r="E22" s="142">
        <v>51600</v>
      </c>
      <c r="F22" s="136" t="s">
        <v>281</v>
      </c>
      <c r="G22" s="142">
        <v>51600</v>
      </c>
      <c r="H22" s="168">
        <v>39052</v>
      </c>
      <c r="J22" s="156"/>
    </row>
    <row r="24" spans="1:10" x14ac:dyDescent="0.25">
      <c r="A24" s="52" t="s">
        <v>81</v>
      </c>
      <c r="B24" s="408" t="s">
        <v>31</v>
      </c>
      <c r="C24" s="408"/>
      <c r="D24" s="408" t="s">
        <v>30</v>
      </c>
      <c r="E24" s="408"/>
      <c r="F24" s="408"/>
    </row>
    <row r="25" spans="1:10" ht="45" x14ac:dyDescent="0.25">
      <c r="A25" s="50" t="s">
        <v>29</v>
      </c>
      <c r="B25" s="50" t="s">
        <v>28</v>
      </c>
      <c r="C25" s="51" t="s">
        <v>80</v>
      </c>
      <c r="D25" s="50" t="s">
        <v>26</v>
      </c>
      <c r="E25" s="51" t="s">
        <v>79</v>
      </c>
      <c r="F25" s="50" t="s">
        <v>24</v>
      </c>
      <c r="G25" s="305" t="s">
        <v>23</v>
      </c>
      <c r="H25" s="305" t="s">
        <v>22</v>
      </c>
    </row>
    <row r="26" spans="1:10" x14ac:dyDescent="0.25">
      <c r="A26" s="144" t="s">
        <v>21</v>
      </c>
      <c r="B26" s="160">
        <v>969.37</v>
      </c>
      <c r="C26" s="142">
        <v>2474985.79</v>
      </c>
      <c r="D26" s="143">
        <v>969.37</v>
      </c>
      <c r="E26" s="142">
        <v>2474985.79</v>
      </c>
      <c r="F26" s="136" t="s">
        <v>279</v>
      </c>
      <c r="G26" s="142">
        <v>2474985.79</v>
      </c>
      <c r="H26" s="105">
        <v>39430</v>
      </c>
    </row>
    <row r="27" spans="1:10" x14ac:dyDescent="0.25">
      <c r="A27" s="144" t="s">
        <v>50</v>
      </c>
      <c r="B27" s="160">
        <v>969.37</v>
      </c>
      <c r="C27" s="142">
        <v>3053057.09</v>
      </c>
      <c r="D27" s="143">
        <v>969.37</v>
      </c>
      <c r="E27" s="142">
        <v>3053057.09</v>
      </c>
      <c r="F27" s="136" t="s">
        <v>280</v>
      </c>
      <c r="G27" s="142">
        <v>3053057.09</v>
      </c>
      <c r="H27" s="105">
        <v>39436</v>
      </c>
    </row>
    <row r="28" spans="1:10" x14ac:dyDescent="0.25">
      <c r="A28" s="144" t="s">
        <v>73</v>
      </c>
      <c r="B28" s="160">
        <v>216.28</v>
      </c>
      <c r="C28" s="142">
        <v>419273.92</v>
      </c>
      <c r="D28" s="143">
        <v>216.28</v>
      </c>
      <c r="E28" s="142">
        <v>377206.95</v>
      </c>
      <c r="F28" s="136" t="s">
        <v>279</v>
      </c>
      <c r="G28" s="142">
        <v>377206.95</v>
      </c>
      <c r="H28" s="105">
        <v>39430</v>
      </c>
      <c r="J28" s="156"/>
    </row>
    <row r="29" spans="1:10" x14ac:dyDescent="0.25">
      <c r="A29" s="144" t="s">
        <v>16</v>
      </c>
      <c r="B29" s="160">
        <v>249.62</v>
      </c>
      <c r="C29" s="142">
        <v>1073353.1000000001</v>
      </c>
      <c r="D29" s="143">
        <v>241.7</v>
      </c>
      <c r="E29" s="142">
        <v>985993.4</v>
      </c>
      <c r="F29" s="136" t="s">
        <v>278</v>
      </c>
      <c r="G29" s="142">
        <v>985993.4</v>
      </c>
      <c r="H29" s="105">
        <v>39503</v>
      </c>
    </row>
    <row r="31" spans="1:10" x14ac:dyDescent="0.25">
      <c r="A31" s="52" t="s">
        <v>75</v>
      </c>
      <c r="B31" s="408" t="s">
        <v>31</v>
      </c>
      <c r="C31" s="408"/>
      <c r="D31" s="408" t="s">
        <v>30</v>
      </c>
      <c r="E31" s="408"/>
      <c r="F31" s="408"/>
    </row>
    <row r="32" spans="1:10" ht="45" x14ac:dyDescent="0.25">
      <c r="A32" s="50" t="s">
        <v>29</v>
      </c>
      <c r="B32" s="50" t="s">
        <v>28</v>
      </c>
      <c r="C32" s="51" t="s">
        <v>27</v>
      </c>
      <c r="D32" s="50" t="s">
        <v>26</v>
      </c>
      <c r="E32" s="51" t="s">
        <v>25</v>
      </c>
      <c r="F32" s="50" t="s">
        <v>24</v>
      </c>
      <c r="G32" s="305" t="s">
        <v>23</v>
      </c>
      <c r="H32" s="305" t="s">
        <v>22</v>
      </c>
      <c r="I32" s="191" t="s">
        <v>781</v>
      </c>
    </row>
    <row r="33" spans="1:10" x14ac:dyDescent="0.25">
      <c r="A33" s="144" t="s">
        <v>21</v>
      </c>
      <c r="B33" s="160">
        <v>969.37</v>
      </c>
      <c r="C33" s="142">
        <v>93679.92</v>
      </c>
      <c r="D33" s="143">
        <v>969.37</v>
      </c>
      <c r="E33" s="163">
        <v>93679.92</v>
      </c>
      <c r="F33" s="162" t="s">
        <v>277</v>
      </c>
      <c r="G33" s="163">
        <v>93679.92</v>
      </c>
      <c r="H33" s="105">
        <v>39797</v>
      </c>
      <c r="I33" s="282">
        <f>G33*30.3</f>
        <v>2838501.5759999999</v>
      </c>
    </row>
    <row r="34" spans="1:10" x14ac:dyDescent="0.25">
      <c r="A34" s="144" t="s">
        <v>50</v>
      </c>
      <c r="B34" s="137">
        <v>969.37</v>
      </c>
      <c r="C34" s="142">
        <v>101343.66</v>
      </c>
      <c r="D34" s="137">
        <v>969.37</v>
      </c>
      <c r="E34" s="161">
        <v>101342.93</v>
      </c>
      <c r="F34" s="162" t="s">
        <v>277</v>
      </c>
      <c r="G34" s="348">
        <v>101342.93</v>
      </c>
      <c r="H34" s="22">
        <v>39797</v>
      </c>
      <c r="I34" s="377">
        <f>E34*30.126</f>
        <v>3053057.1091800001</v>
      </c>
    </row>
    <row r="35" spans="1:10" x14ac:dyDescent="0.25">
      <c r="A35" s="144" t="s">
        <v>73</v>
      </c>
      <c r="B35" s="160">
        <v>209.8</v>
      </c>
      <c r="C35" s="142">
        <v>11673.27</v>
      </c>
      <c r="D35" s="137">
        <v>209.8</v>
      </c>
      <c r="E35" s="142">
        <v>10352.379999999999</v>
      </c>
      <c r="F35" s="162" t="s">
        <v>277</v>
      </c>
      <c r="G35" s="142">
        <v>10352.379999999999</v>
      </c>
      <c r="H35" s="105">
        <v>39797</v>
      </c>
      <c r="I35" s="282">
        <f>G35*30.3</f>
        <v>313677.114</v>
      </c>
    </row>
    <row r="36" spans="1:10" x14ac:dyDescent="0.25">
      <c r="A36" s="144" t="s">
        <v>16</v>
      </c>
      <c r="B36" s="160">
        <v>347.62</v>
      </c>
      <c r="C36" s="142" t="s">
        <v>276</v>
      </c>
      <c r="D36" s="143">
        <v>318.8</v>
      </c>
      <c r="E36" s="159">
        <v>44389.71</v>
      </c>
      <c r="F36" s="136" t="s">
        <v>275</v>
      </c>
      <c r="G36" s="159">
        <v>44389.71</v>
      </c>
      <c r="H36" s="105">
        <v>39779</v>
      </c>
      <c r="I36" s="282">
        <f>G36*30.3</f>
        <v>1345008.213</v>
      </c>
      <c r="J36" s="156"/>
    </row>
    <row r="38" spans="1:10" x14ac:dyDescent="0.25">
      <c r="A38" s="52" t="s">
        <v>67</v>
      </c>
      <c r="B38" s="408" t="s">
        <v>31</v>
      </c>
      <c r="C38" s="408"/>
      <c r="D38" s="408" t="s">
        <v>30</v>
      </c>
      <c r="E38" s="408"/>
      <c r="F38" s="408"/>
    </row>
    <row r="39" spans="1:10" ht="45" x14ac:dyDescent="0.25">
      <c r="A39" s="50" t="s">
        <v>29</v>
      </c>
      <c r="B39" s="50" t="s">
        <v>28</v>
      </c>
      <c r="C39" s="51" t="s">
        <v>27</v>
      </c>
      <c r="D39" s="50" t="s">
        <v>26</v>
      </c>
      <c r="E39" s="51" t="s">
        <v>25</v>
      </c>
      <c r="F39" s="50" t="s">
        <v>24</v>
      </c>
      <c r="G39" s="305" t="s">
        <v>23</v>
      </c>
      <c r="H39" s="305" t="s">
        <v>22</v>
      </c>
    </row>
    <row r="40" spans="1:10" x14ac:dyDescent="0.25">
      <c r="A40" s="144" t="s">
        <v>21</v>
      </c>
      <c r="B40" s="48">
        <v>971.95</v>
      </c>
      <c r="C40" s="48">
        <v>118189.12</v>
      </c>
      <c r="D40" s="142">
        <v>970.64</v>
      </c>
      <c r="E40" s="142">
        <v>118029.82</v>
      </c>
      <c r="F40" s="136" t="s">
        <v>274</v>
      </c>
      <c r="G40" s="142">
        <v>118029.82</v>
      </c>
      <c r="H40" s="165">
        <v>40161</v>
      </c>
    </row>
    <row r="41" spans="1:10" x14ac:dyDescent="0.25">
      <c r="A41" s="144" t="s">
        <v>50</v>
      </c>
      <c r="B41" s="48">
        <v>971.95</v>
      </c>
      <c r="C41" s="48">
        <v>101591.06</v>
      </c>
      <c r="D41" s="142">
        <v>970.64</v>
      </c>
      <c r="E41" s="142">
        <v>101431.25</v>
      </c>
      <c r="F41" s="136" t="s">
        <v>274</v>
      </c>
      <c r="G41" s="142">
        <v>101431.25</v>
      </c>
      <c r="H41" s="165">
        <v>40161</v>
      </c>
    </row>
    <row r="42" spans="1:10" x14ac:dyDescent="0.25">
      <c r="A42" s="144" t="s">
        <v>66</v>
      </c>
      <c r="B42" s="48">
        <v>270.45</v>
      </c>
      <c r="C42" s="48">
        <v>8654.4</v>
      </c>
      <c r="D42" s="142">
        <v>270.45</v>
      </c>
      <c r="E42" s="142">
        <v>8654.4</v>
      </c>
      <c r="F42" s="136" t="s">
        <v>274</v>
      </c>
      <c r="G42" s="142">
        <v>8654.4</v>
      </c>
      <c r="H42" s="165">
        <v>40161</v>
      </c>
    </row>
    <row r="43" spans="1:10" x14ac:dyDescent="0.25">
      <c r="A43" s="144" t="s">
        <v>16</v>
      </c>
      <c r="B43" s="48">
        <v>370.42</v>
      </c>
      <c r="C43" s="48">
        <v>54821.72</v>
      </c>
      <c r="D43" s="142">
        <v>325.8</v>
      </c>
      <c r="E43" s="142">
        <v>48218.400000000001</v>
      </c>
      <c r="F43" s="136" t="s">
        <v>273</v>
      </c>
      <c r="G43" s="142">
        <v>48218.400000000001</v>
      </c>
      <c r="H43" s="165">
        <v>40058</v>
      </c>
    </row>
    <row r="45" spans="1:10" x14ac:dyDescent="0.25">
      <c r="A45" s="52" t="s">
        <v>63</v>
      </c>
      <c r="B45" s="408" t="s">
        <v>31</v>
      </c>
      <c r="C45" s="408"/>
      <c r="D45" s="408" t="s">
        <v>30</v>
      </c>
      <c r="E45" s="408"/>
      <c r="F45" s="408"/>
    </row>
    <row r="46" spans="1:10" ht="45" x14ac:dyDescent="0.25">
      <c r="A46" s="50" t="s">
        <v>29</v>
      </c>
      <c r="B46" s="50" t="s">
        <v>28</v>
      </c>
      <c r="C46" s="51" t="s">
        <v>27</v>
      </c>
      <c r="D46" s="50" t="s">
        <v>26</v>
      </c>
      <c r="E46" s="51" t="s">
        <v>25</v>
      </c>
      <c r="F46" s="50" t="s">
        <v>24</v>
      </c>
      <c r="G46" s="305" t="s">
        <v>23</v>
      </c>
      <c r="H46" s="305" t="s">
        <v>22</v>
      </c>
    </row>
    <row r="47" spans="1:10" x14ac:dyDescent="0.25">
      <c r="A47" s="144" t="s">
        <v>21</v>
      </c>
      <c r="B47" s="48">
        <v>969.23</v>
      </c>
      <c r="C47" s="48">
        <v>138018.35</v>
      </c>
      <c r="D47" s="142">
        <v>969.23</v>
      </c>
      <c r="E47" s="142">
        <v>138018.35</v>
      </c>
      <c r="F47" s="155" t="s">
        <v>272</v>
      </c>
      <c r="G47" s="142">
        <v>138018.35</v>
      </c>
      <c r="H47" s="165">
        <v>40521</v>
      </c>
    </row>
    <row r="48" spans="1:10" x14ac:dyDescent="0.25">
      <c r="A48" s="144" t="s">
        <v>50</v>
      </c>
      <c r="B48" s="48">
        <v>969.23</v>
      </c>
      <c r="C48" s="48">
        <v>101308.44</v>
      </c>
      <c r="D48" s="142">
        <v>969.23</v>
      </c>
      <c r="E48" s="142">
        <v>101308.44</v>
      </c>
      <c r="F48" s="155" t="s">
        <v>272</v>
      </c>
      <c r="G48" s="142">
        <v>101308.44</v>
      </c>
      <c r="H48" s="165">
        <v>40521</v>
      </c>
    </row>
    <row r="49" spans="1:8" x14ac:dyDescent="0.25">
      <c r="A49" s="144" t="s">
        <v>66</v>
      </c>
      <c r="B49" s="48">
        <v>270.45</v>
      </c>
      <c r="C49" s="48"/>
      <c r="D49" s="142">
        <v>270.45</v>
      </c>
      <c r="E49" s="142"/>
      <c r="F49" s="155" t="s">
        <v>272</v>
      </c>
      <c r="G49" s="376" t="s">
        <v>778</v>
      </c>
      <c r="H49" s="376" t="s">
        <v>778</v>
      </c>
    </row>
    <row r="50" spans="1:8" x14ac:dyDescent="0.25">
      <c r="A50" s="144" t="s">
        <v>16</v>
      </c>
      <c r="B50" s="48">
        <v>387.42</v>
      </c>
      <c r="C50" s="48">
        <v>55400.63</v>
      </c>
      <c r="D50" s="142">
        <v>325.5</v>
      </c>
      <c r="E50" s="142">
        <v>46546.5</v>
      </c>
      <c r="F50" s="155" t="s">
        <v>271</v>
      </c>
      <c r="G50" s="142">
        <v>46546.5</v>
      </c>
      <c r="H50" s="165">
        <v>40406</v>
      </c>
    </row>
    <row r="52" spans="1:8" x14ac:dyDescent="0.25">
      <c r="A52" s="52" t="s">
        <v>60</v>
      </c>
      <c r="B52" s="408" t="s">
        <v>31</v>
      </c>
      <c r="C52" s="408"/>
      <c r="D52" s="408" t="s">
        <v>30</v>
      </c>
      <c r="E52" s="408"/>
      <c r="F52" s="408"/>
    </row>
    <row r="53" spans="1:8" ht="45" x14ac:dyDescent="0.25">
      <c r="A53" s="50" t="s">
        <v>29</v>
      </c>
      <c r="B53" s="50" t="s">
        <v>28</v>
      </c>
      <c r="C53" s="51" t="s">
        <v>27</v>
      </c>
      <c r="D53" s="50" t="s">
        <v>26</v>
      </c>
      <c r="E53" s="51" t="s">
        <v>25</v>
      </c>
      <c r="F53" s="50" t="s">
        <v>24</v>
      </c>
      <c r="G53" s="305" t="s">
        <v>23</v>
      </c>
      <c r="H53" s="305" t="s">
        <v>22</v>
      </c>
    </row>
    <row r="54" spans="1:8" x14ac:dyDescent="0.25">
      <c r="A54" s="144" t="s">
        <v>21</v>
      </c>
      <c r="B54" s="48">
        <v>969.23</v>
      </c>
      <c r="C54" s="48">
        <v>150579.57</v>
      </c>
      <c r="D54" s="142">
        <v>969.23</v>
      </c>
      <c r="E54" s="142">
        <v>150579.57</v>
      </c>
      <c r="F54" s="136" t="s">
        <v>270</v>
      </c>
      <c r="G54" s="142">
        <v>150579.57</v>
      </c>
      <c r="H54" s="165">
        <v>40885</v>
      </c>
    </row>
    <row r="55" spans="1:8" x14ac:dyDescent="0.25">
      <c r="A55" s="144" t="s">
        <v>50</v>
      </c>
      <c r="B55" s="48">
        <v>969.23</v>
      </c>
      <c r="C55" s="48">
        <v>82000.289999999994</v>
      </c>
      <c r="D55" s="142">
        <v>969.23</v>
      </c>
      <c r="E55" s="142">
        <v>82000.289999999994</v>
      </c>
      <c r="F55" s="136" t="s">
        <v>270</v>
      </c>
      <c r="G55" s="142">
        <v>82000.289999999994</v>
      </c>
      <c r="H55" s="165">
        <v>40885</v>
      </c>
    </row>
    <row r="56" spans="1:8" x14ac:dyDescent="0.25">
      <c r="A56" s="144" t="s">
        <v>66</v>
      </c>
      <c r="B56" s="48">
        <v>270.45</v>
      </c>
      <c r="C56" s="48"/>
      <c r="D56" s="142">
        <v>270.45</v>
      </c>
      <c r="E56" s="142"/>
      <c r="F56" s="136" t="s">
        <v>270</v>
      </c>
      <c r="G56" s="376" t="s">
        <v>778</v>
      </c>
      <c r="H56" s="376" t="s">
        <v>778</v>
      </c>
    </row>
    <row r="57" spans="1:8" x14ac:dyDescent="0.25">
      <c r="A57" s="144" t="s">
        <v>16</v>
      </c>
      <c r="B57" s="48">
        <v>398.42</v>
      </c>
      <c r="C57" s="48">
        <v>50916.66</v>
      </c>
      <c r="D57" s="142">
        <v>326.10000000000002</v>
      </c>
      <c r="E57" s="142">
        <v>40150.800000000003</v>
      </c>
      <c r="F57" s="136" t="s">
        <v>269</v>
      </c>
      <c r="G57" s="142">
        <v>40150.800000000003</v>
      </c>
      <c r="H57" s="165">
        <v>40730</v>
      </c>
    </row>
    <row r="59" spans="1:8" x14ac:dyDescent="0.25">
      <c r="A59" s="52" t="s">
        <v>57</v>
      </c>
      <c r="B59" s="408" t="s">
        <v>31</v>
      </c>
      <c r="C59" s="408"/>
      <c r="D59" s="408" t="s">
        <v>30</v>
      </c>
      <c r="E59" s="408"/>
      <c r="F59" s="408"/>
    </row>
    <row r="60" spans="1:8" ht="45" x14ac:dyDescent="0.25">
      <c r="A60" s="50" t="s">
        <v>29</v>
      </c>
      <c r="B60" s="50" t="s">
        <v>28</v>
      </c>
      <c r="C60" s="51" t="s">
        <v>27</v>
      </c>
      <c r="D60" s="50" t="s">
        <v>26</v>
      </c>
      <c r="E60" s="51" t="s">
        <v>25</v>
      </c>
      <c r="F60" s="50" t="s">
        <v>24</v>
      </c>
      <c r="G60" s="305" t="s">
        <v>23</v>
      </c>
      <c r="H60" s="305" t="s">
        <v>22</v>
      </c>
    </row>
    <row r="61" spans="1:8" x14ac:dyDescent="0.25">
      <c r="A61" s="144" t="s">
        <v>21</v>
      </c>
      <c r="B61" s="153">
        <v>935.09</v>
      </c>
      <c r="C61" s="48">
        <v>162658.91</v>
      </c>
      <c r="D61" s="142">
        <v>935.09</v>
      </c>
      <c r="E61" s="142">
        <v>162658.91</v>
      </c>
      <c r="F61" s="136" t="s">
        <v>268</v>
      </c>
      <c r="G61" s="142">
        <v>162658.91</v>
      </c>
      <c r="H61" s="165">
        <v>41250</v>
      </c>
    </row>
    <row r="62" spans="1:8" x14ac:dyDescent="0.25">
      <c r="A62" s="144" t="s">
        <v>50</v>
      </c>
      <c r="B62" s="153">
        <v>935.09</v>
      </c>
      <c r="C62" s="48">
        <v>78629.3</v>
      </c>
      <c r="D62" s="142">
        <v>935.09</v>
      </c>
      <c r="E62" s="142">
        <v>78629.3</v>
      </c>
      <c r="F62" s="136" t="s">
        <v>268</v>
      </c>
      <c r="G62" s="142">
        <v>78629.3</v>
      </c>
      <c r="H62" s="165">
        <v>41250</v>
      </c>
    </row>
    <row r="63" spans="1:8" x14ac:dyDescent="0.25">
      <c r="A63" s="144" t="s">
        <v>66</v>
      </c>
      <c r="B63" s="153">
        <v>270.45</v>
      </c>
      <c r="C63" s="48"/>
      <c r="D63" s="142">
        <v>270.45</v>
      </c>
      <c r="E63" s="142"/>
      <c r="F63" s="136" t="s">
        <v>268</v>
      </c>
      <c r="G63" s="376" t="s">
        <v>778</v>
      </c>
      <c r="H63" s="376" t="s">
        <v>778</v>
      </c>
    </row>
    <row r="64" spans="1:8" x14ac:dyDescent="0.25">
      <c r="A64" s="144" t="s">
        <v>16</v>
      </c>
      <c r="B64" s="153">
        <v>409.42</v>
      </c>
      <c r="C64" s="48">
        <v>14657.13</v>
      </c>
      <c r="D64" s="142">
        <v>328.7</v>
      </c>
      <c r="E64" s="142">
        <v>0</v>
      </c>
      <c r="F64" s="136" t="s">
        <v>267</v>
      </c>
      <c r="G64" s="376" t="s">
        <v>778</v>
      </c>
      <c r="H64" s="376" t="s">
        <v>778</v>
      </c>
    </row>
    <row r="66" spans="1:8" x14ac:dyDescent="0.25">
      <c r="A66" s="52" t="s">
        <v>54</v>
      </c>
      <c r="B66" s="408" t="s">
        <v>31</v>
      </c>
      <c r="C66" s="408"/>
      <c r="D66" s="408" t="s">
        <v>30</v>
      </c>
      <c r="E66" s="408"/>
      <c r="F66" s="408"/>
    </row>
    <row r="67" spans="1:8" ht="45" x14ac:dyDescent="0.25">
      <c r="A67" s="50" t="s">
        <v>29</v>
      </c>
      <c r="B67" s="50" t="s">
        <v>28</v>
      </c>
      <c r="C67" s="51" t="s">
        <v>27</v>
      </c>
      <c r="D67" s="50" t="s">
        <v>26</v>
      </c>
      <c r="E67" s="51" t="s">
        <v>25</v>
      </c>
      <c r="F67" s="50" t="s">
        <v>24</v>
      </c>
      <c r="G67" s="305" t="s">
        <v>23</v>
      </c>
      <c r="H67" s="305" t="s">
        <v>22</v>
      </c>
    </row>
    <row r="68" spans="1:8" x14ac:dyDescent="0.25">
      <c r="A68" s="144" t="s">
        <v>21</v>
      </c>
      <c r="B68" s="153">
        <v>902.05</v>
      </c>
      <c r="C68" s="153">
        <v>170072.51</v>
      </c>
      <c r="D68" s="151">
        <v>901.81</v>
      </c>
      <c r="E68" s="152">
        <v>165904.45000000001</v>
      </c>
      <c r="F68" s="136" t="s">
        <v>266</v>
      </c>
      <c r="G68" s="152">
        <v>165904.45000000001</v>
      </c>
      <c r="H68" s="165">
        <v>41620</v>
      </c>
    </row>
    <row r="69" spans="1:8" x14ac:dyDescent="0.25">
      <c r="A69" s="144" t="s">
        <v>50</v>
      </c>
      <c r="B69" s="153">
        <v>902.05</v>
      </c>
      <c r="C69" s="153">
        <v>75634.080000000002</v>
      </c>
      <c r="D69" s="151">
        <v>901.81</v>
      </c>
      <c r="E69" s="152">
        <v>75617.16</v>
      </c>
      <c r="F69" s="136" t="s">
        <v>266</v>
      </c>
      <c r="G69" s="152">
        <v>75617.16</v>
      </c>
      <c r="H69" s="165">
        <v>41620</v>
      </c>
    </row>
    <row r="70" spans="1:8" x14ac:dyDescent="0.25">
      <c r="A70" s="144" t="s">
        <v>66</v>
      </c>
      <c r="B70" s="153">
        <v>270.56</v>
      </c>
      <c r="C70" s="153"/>
      <c r="D70" s="151">
        <v>270.56</v>
      </c>
      <c r="E70" s="152"/>
      <c r="F70" s="136" t="s">
        <v>266</v>
      </c>
      <c r="G70" s="376" t="s">
        <v>778</v>
      </c>
      <c r="H70" s="376" t="s">
        <v>778</v>
      </c>
    </row>
    <row r="71" spans="1:8" x14ac:dyDescent="0.25">
      <c r="A71" s="144" t="s">
        <v>16</v>
      </c>
      <c r="B71" s="153">
        <v>395.42</v>
      </c>
      <c r="C71" s="153">
        <v>17172.509999999998</v>
      </c>
      <c r="D71" s="151">
        <v>324.39999999999998</v>
      </c>
      <c r="E71" s="152">
        <v>0</v>
      </c>
      <c r="F71" s="136" t="s">
        <v>265</v>
      </c>
      <c r="G71" s="376" t="s">
        <v>778</v>
      </c>
      <c r="H71" s="376" t="s">
        <v>778</v>
      </c>
    </row>
    <row r="73" spans="1:8" x14ac:dyDescent="0.25">
      <c r="A73" s="52" t="s">
        <v>51</v>
      </c>
      <c r="B73" s="408" t="s">
        <v>31</v>
      </c>
      <c r="C73" s="408"/>
      <c r="D73" s="408" t="s">
        <v>30</v>
      </c>
      <c r="E73" s="408"/>
      <c r="F73" s="408"/>
    </row>
    <row r="74" spans="1:8" ht="45" x14ac:dyDescent="0.25">
      <c r="A74" s="50" t="s">
        <v>29</v>
      </c>
      <c r="B74" s="50" t="s">
        <v>28</v>
      </c>
      <c r="C74" s="51" t="s">
        <v>27</v>
      </c>
      <c r="D74" s="50" t="s">
        <v>26</v>
      </c>
      <c r="E74" s="51" t="s">
        <v>25</v>
      </c>
      <c r="F74" s="50" t="s">
        <v>24</v>
      </c>
      <c r="G74" s="305" t="s">
        <v>23</v>
      </c>
      <c r="H74" s="305" t="s">
        <v>22</v>
      </c>
    </row>
    <row r="75" spans="1:8" x14ac:dyDescent="0.25">
      <c r="A75" s="144" t="s">
        <v>21</v>
      </c>
      <c r="B75" s="142">
        <v>898.36</v>
      </c>
      <c r="C75" s="142">
        <v>184675.87</v>
      </c>
      <c r="D75" s="137">
        <v>888.65</v>
      </c>
      <c r="E75" s="142">
        <v>169331.29</v>
      </c>
      <c r="F75" s="136" t="s">
        <v>264</v>
      </c>
      <c r="G75" s="142">
        <v>169331.29</v>
      </c>
      <c r="H75" s="165">
        <v>41990</v>
      </c>
    </row>
    <row r="76" spans="1:8" x14ac:dyDescent="0.25">
      <c r="A76" s="144" t="s">
        <v>50</v>
      </c>
      <c r="B76" s="142">
        <v>898.36</v>
      </c>
      <c r="C76" s="142">
        <v>75276.509999999995</v>
      </c>
      <c r="D76" s="137">
        <v>888.65</v>
      </c>
      <c r="E76" s="142">
        <v>69714.86</v>
      </c>
      <c r="F76" s="136" t="s">
        <v>264</v>
      </c>
      <c r="G76" s="142">
        <v>69714.86</v>
      </c>
      <c r="H76" s="165">
        <v>41990</v>
      </c>
    </row>
    <row r="77" spans="1:8" x14ac:dyDescent="0.25">
      <c r="A77" s="144" t="s">
        <v>66</v>
      </c>
      <c r="B77" s="142">
        <v>270.56</v>
      </c>
      <c r="C77" s="142"/>
      <c r="D77" s="137">
        <v>269.33</v>
      </c>
      <c r="E77" s="142"/>
      <c r="F77" s="136" t="s">
        <v>264</v>
      </c>
      <c r="G77" s="376" t="s">
        <v>778</v>
      </c>
      <c r="H77" s="376" t="s">
        <v>778</v>
      </c>
    </row>
    <row r="78" spans="1:8" x14ac:dyDescent="0.25">
      <c r="A78" s="144" t="s">
        <v>37</v>
      </c>
      <c r="B78" s="142" t="s">
        <v>18</v>
      </c>
      <c r="C78" s="142">
        <v>3810.35</v>
      </c>
      <c r="D78" s="137" t="s">
        <v>18</v>
      </c>
      <c r="E78" s="142">
        <v>3657.94</v>
      </c>
      <c r="F78" s="136" t="s">
        <v>264</v>
      </c>
      <c r="G78" s="142">
        <v>3657.94</v>
      </c>
      <c r="H78" s="165">
        <v>41990</v>
      </c>
    </row>
    <row r="79" spans="1:8" x14ac:dyDescent="0.25">
      <c r="A79" s="144" t="s">
        <v>16</v>
      </c>
      <c r="B79" s="142">
        <v>398.42</v>
      </c>
      <c r="C79" s="142">
        <v>25200</v>
      </c>
      <c r="D79" s="137">
        <v>297.8</v>
      </c>
      <c r="E79" s="142">
        <v>11354</v>
      </c>
      <c r="F79" s="136" t="s">
        <v>263</v>
      </c>
      <c r="G79" s="142">
        <v>11354</v>
      </c>
      <c r="H79" s="165">
        <v>41850</v>
      </c>
    </row>
    <row r="81" spans="1:8" x14ac:dyDescent="0.25">
      <c r="A81" s="52" t="s">
        <v>45</v>
      </c>
      <c r="B81" s="408" t="s">
        <v>31</v>
      </c>
      <c r="C81" s="408"/>
      <c r="D81" s="408" t="s">
        <v>30</v>
      </c>
      <c r="E81" s="408"/>
      <c r="F81" s="408"/>
    </row>
    <row r="82" spans="1:8" ht="45" x14ac:dyDescent="0.25">
      <c r="A82" s="50" t="s">
        <v>29</v>
      </c>
      <c r="B82" s="50" t="s">
        <v>28</v>
      </c>
      <c r="C82" s="51" t="s">
        <v>27</v>
      </c>
      <c r="D82" s="50" t="s">
        <v>26</v>
      </c>
      <c r="E82" s="51" t="s">
        <v>25</v>
      </c>
      <c r="F82" s="50" t="s">
        <v>24</v>
      </c>
      <c r="G82" s="305" t="s">
        <v>23</v>
      </c>
      <c r="H82" s="305" t="s">
        <v>22</v>
      </c>
    </row>
    <row r="83" spans="1:8" x14ac:dyDescent="0.25">
      <c r="A83" s="144" t="s">
        <v>21</v>
      </c>
      <c r="B83" s="142">
        <v>865.99</v>
      </c>
      <c r="C83" s="142">
        <v>114639.76</v>
      </c>
      <c r="D83" s="147">
        <v>865.99</v>
      </c>
      <c r="E83" s="142">
        <v>113070.65</v>
      </c>
      <c r="F83" s="136" t="s">
        <v>262</v>
      </c>
      <c r="G83" s="142">
        <v>113070.65</v>
      </c>
      <c r="H83" s="165" t="s">
        <v>261</v>
      </c>
    </row>
    <row r="84" spans="1:8" x14ac:dyDescent="0.25">
      <c r="A84" s="144" t="s">
        <v>19</v>
      </c>
      <c r="B84" s="142">
        <v>865.99</v>
      </c>
      <c r="C84" s="142">
        <v>58830.57</v>
      </c>
      <c r="D84" s="142">
        <v>865.99</v>
      </c>
      <c r="E84" s="142">
        <v>11168.27</v>
      </c>
      <c r="F84" s="136" t="s">
        <v>262</v>
      </c>
      <c r="G84" s="142">
        <v>11168.27</v>
      </c>
      <c r="H84" s="165" t="s">
        <v>261</v>
      </c>
    </row>
    <row r="85" spans="1:8" x14ac:dyDescent="0.25">
      <c r="A85" s="144" t="s">
        <v>20</v>
      </c>
      <c r="B85" s="142">
        <v>865.99</v>
      </c>
      <c r="C85" s="142">
        <v>61312.09</v>
      </c>
      <c r="D85" s="147">
        <v>865.99</v>
      </c>
      <c r="E85" s="142">
        <v>60457.98</v>
      </c>
      <c r="F85" s="136" t="s">
        <v>262</v>
      </c>
      <c r="G85" s="142">
        <v>60457.98</v>
      </c>
      <c r="H85" s="165" t="s">
        <v>261</v>
      </c>
    </row>
    <row r="86" spans="1:8" x14ac:dyDescent="0.25">
      <c r="A86" s="144" t="s">
        <v>66</v>
      </c>
      <c r="B86" s="142">
        <v>265.33</v>
      </c>
      <c r="C86" s="142"/>
      <c r="D86" s="147">
        <v>265.32</v>
      </c>
      <c r="E86" s="142"/>
      <c r="F86" s="136" t="s">
        <v>262</v>
      </c>
      <c r="G86" s="376" t="s">
        <v>778</v>
      </c>
      <c r="H86" s="376" t="s">
        <v>778</v>
      </c>
    </row>
    <row r="87" spans="1:8" x14ac:dyDescent="0.25">
      <c r="A87" s="144" t="s">
        <v>37</v>
      </c>
      <c r="B87" s="142" t="s">
        <v>18</v>
      </c>
      <c r="C87" s="142">
        <v>2254.4</v>
      </c>
      <c r="D87" s="147" t="s">
        <v>18</v>
      </c>
      <c r="E87" s="142">
        <v>2254.4</v>
      </c>
      <c r="F87" s="136" t="s">
        <v>262</v>
      </c>
      <c r="G87" s="142">
        <v>2254.4</v>
      </c>
      <c r="H87" s="165" t="s">
        <v>261</v>
      </c>
    </row>
    <row r="88" spans="1:8" x14ac:dyDescent="0.25">
      <c r="A88" s="144" t="s">
        <v>209</v>
      </c>
      <c r="B88" s="142">
        <v>25</v>
      </c>
      <c r="C88" s="142">
        <v>2138.1999999999998</v>
      </c>
      <c r="D88" s="147">
        <v>25</v>
      </c>
      <c r="E88" s="142">
        <v>2108.41</v>
      </c>
      <c r="F88" s="136" t="s">
        <v>262</v>
      </c>
      <c r="G88" s="142">
        <v>2108.41</v>
      </c>
      <c r="H88" s="165" t="s">
        <v>261</v>
      </c>
    </row>
    <row r="89" spans="1:8" x14ac:dyDescent="0.25">
      <c r="A89" s="144" t="s">
        <v>16</v>
      </c>
      <c r="B89" s="142">
        <v>419.42</v>
      </c>
      <c r="C89" s="142">
        <v>21105</v>
      </c>
      <c r="D89" s="48">
        <v>320.7</v>
      </c>
      <c r="E89" s="142">
        <v>10752</v>
      </c>
      <c r="F89" s="136" t="s">
        <v>260</v>
      </c>
      <c r="G89" s="142">
        <v>10752</v>
      </c>
      <c r="H89" s="165" t="s">
        <v>259</v>
      </c>
    </row>
    <row r="91" spans="1:8" x14ac:dyDescent="0.25">
      <c r="A91" s="52" t="s">
        <v>38</v>
      </c>
      <c r="B91" s="408" t="s">
        <v>31</v>
      </c>
      <c r="C91" s="408"/>
      <c r="D91" s="408" t="s">
        <v>30</v>
      </c>
      <c r="E91" s="408"/>
      <c r="F91" s="408"/>
    </row>
    <row r="92" spans="1:8" ht="45" x14ac:dyDescent="0.25">
      <c r="A92" s="50" t="s">
        <v>29</v>
      </c>
      <c r="B92" s="50" t="s">
        <v>28</v>
      </c>
      <c r="C92" s="51" t="s">
        <v>27</v>
      </c>
      <c r="D92" s="50" t="s">
        <v>26</v>
      </c>
      <c r="E92" s="51" t="s">
        <v>25</v>
      </c>
      <c r="F92" s="50" t="s">
        <v>24</v>
      </c>
      <c r="G92" s="305" t="s">
        <v>23</v>
      </c>
      <c r="H92" s="305" t="s">
        <v>22</v>
      </c>
    </row>
    <row r="93" spans="1:8" x14ac:dyDescent="0.25">
      <c r="A93" s="144" t="s">
        <v>21</v>
      </c>
      <c r="B93" s="137">
        <v>862.72</v>
      </c>
      <c r="C93" s="135">
        <v>115638.99</v>
      </c>
      <c r="D93" s="145">
        <v>862.72</v>
      </c>
      <c r="E93" s="142">
        <v>114100.43</v>
      </c>
      <c r="F93" s="136" t="s">
        <v>258</v>
      </c>
      <c r="G93" s="142">
        <v>114100.43</v>
      </c>
      <c r="H93" s="165" t="s">
        <v>132</v>
      </c>
    </row>
    <row r="94" spans="1:8" x14ac:dyDescent="0.25">
      <c r="A94" s="144" t="s">
        <v>19</v>
      </c>
      <c r="B94" s="137">
        <v>862.72</v>
      </c>
      <c r="C94" s="135">
        <v>58729.07</v>
      </c>
      <c r="D94" s="145">
        <v>862.72</v>
      </c>
      <c r="E94" s="142">
        <v>56140.72</v>
      </c>
      <c r="F94" s="136" t="s">
        <v>258</v>
      </c>
      <c r="G94" s="142">
        <v>56140.72</v>
      </c>
      <c r="H94" s="165" t="s">
        <v>132</v>
      </c>
    </row>
    <row r="95" spans="1:8" x14ac:dyDescent="0.25">
      <c r="A95" s="144" t="s">
        <v>20</v>
      </c>
      <c r="B95" s="137">
        <v>862.72</v>
      </c>
      <c r="C95" s="135">
        <v>61399.78</v>
      </c>
      <c r="D95" s="145">
        <v>862.72</v>
      </c>
      <c r="E95" s="142">
        <v>60568.480000000003</v>
      </c>
      <c r="F95" s="136" t="s">
        <v>258</v>
      </c>
      <c r="G95" s="142">
        <v>60568.480000000003</v>
      </c>
      <c r="H95" s="165" t="s">
        <v>132</v>
      </c>
    </row>
    <row r="96" spans="1:8" x14ac:dyDescent="0.25">
      <c r="A96" s="144" t="s">
        <v>66</v>
      </c>
      <c r="B96" s="137">
        <v>264.89999999999998</v>
      </c>
      <c r="C96" s="135"/>
      <c r="D96" s="145">
        <v>264.87</v>
      </c>
      <c r="E96" s="142"/>
      <c r="F96" s="136" t="s">
        <v>258</v>
      </c>
      <c r="G96" s="376" t="s">
        <v>778</v>
      </c>
      <c r="H96" s="376" t="s">
        <v>778</v>
      </c>
    </row>
    <row r="97" spans="1:10" x14ac:dyDescent="0.25">
      <c r="A97" s="144" t="s">
        <v>37</v>
      </c>
      <c r="B97" s="137" t="s">
        <v>18</v>
      </c>
      <c r="C97" s="135">
        <v>2427.9899999999998</v>
      </c>
      <c r="D97" s="145" t="s">
        <v>18</v>
      </c>
      <c r="E97" s="142">
        <v>2427.9899999999998</v>
      </c>
      <c r="F97" s="136" t="s">
        <v>258</v>
      </c>
      <c r="G97" s="142">
        <v>2427.9899999999998</v>
      </c>
      <c r="H97" s="165" t="s">
        <v>132</v>
      </c>
    </row>
    <row r="98" spans="1:10" x14ac:dyDescent="0.25">
      <c r="A98" s="144" t="s">
        <v>209</v>
      </c>
      <c r="B98" s="137">
        <v>42</v>
      </c>
      <c r="C98" s="135">
        <v>3746.9</v>
      </c>
      <c r="D98" s="137">
        <v>42</v>
      </c>
      <c r="E98" s="142">
        <v>3696.17</v>
      </c>
      <c r="F98" s="136" t="s">
        <v>258</v>
      </c>
      <c r="G98" s="142">
        <v>3696.17</v>
      </c>
      <c r="H98" s="165" t="s">
        <v>132</v>
      </c>
    </row>
    <row r="99" spans="1:10" x14ac:dyDescent="0.25">
      <c r="A99" s="144" t="s">
        <v>16</v>
      </c>
      <c r="B99" s="137">
        <v>496.42</v>
      </c>
      <c r="C99" s="135">
        <v>27244</v>
      </c>
      <c r="D99" s="160">
        <v>350.6</v>
      </c>
      <c r="E99" s="142">
        <v>12955.6</v>
      </c>
      <c r="F99" s="136" t="s">
        <v>257</v>
      </c>
      <c r="G99" s="142">
        <v>12955.6</v>
      </c>
      <c r="H99" s="165" t="s">
        <v>134</v>
      </c>
    </row>
    <row r="101" spans="1:10" x14ac:dyDescent="0.25">
      <c r="A101" s="52" t="s">
        <v>32</v>
      </c>
      <c r="B101" s="420" t="s">
        <v>31</v>
      </c>
      <c r="C101" s="421"/>
      <c r="D101" s="420" t="s">
        <v>30</v>
      </c>
      <c r="E101" s="422"/>
      <c r="F101" s="421"/>
    </row>
    <row r="102" spans="1:10" ht="45" x14ac:dyDescent="0.25">
      <c r="A102" s="50" t="s">
        <v>29</v>
      </c>
      <c r="B102" s="50" t="s">
        <v>28</v>
      </c>
      <c r="C102" s="51" t="s">
        <v>27</v>
      </c>
      <c r="D102" s="50" t="s">
        <v>26</v>
      </c>
      <c r="E102" s="51" t="s">
        <v>25</v>
      </c>
      <c r="F102" s="50" t="s">
        <v>24</v>
      </c>
      <c r="G102" s="305" t="s">
        <v>23</v>
      </c>
      <c r="H102" s="305" t="s">
        <v>22</v>
      </c>
      <c r="I102" s="166"/>
      <c r="J102" s="166"/>
    </row>
    <row r="103" spans="1:10" x14ac:dyDescent="0.25">
      <c r="A103" s="140" t="s">
        <v>21</v>
      </c>
      <c r="B103" s="142">
        <v>863.34</v>
      </c>
      <c r="C103" s="135">
        <v>116939.4</v>
      </c>
      <c r="D103" s="145">
        <v>863.34</v>
      </c>
      <c r="E103" s="142">
        <v>115316.1</v>
      </c>
      <c r="F103" s="139" t="s">
        <v>255</v>
      </c>
      <c r="G103" s="142">
        <v>115316.1</v>
      </c>
      <c r="H103" s="165" t="s">
        <v>256</v>
      </c>
    </row>
    <row r="104" spans="1:10" x14ac:dyDescent="0.25">
      <c r="A104" s="140" t="s">
        <v>19</v>
      </c>
      <c r="B104" s="142">
        <v>863.34</v>
      </c>
      <c r="C104" s="135">
        <v>58791.7</v>
      </c>
      <c r="D104" s="145">
        <v>863.34</v>
      </c>
      <c r="E104" s="142">
        <v>56198.17</v>
      </c>
      <c r="F104" s="139" t="s">
        <v>255</v>
      </c>
      <c r="G104" s="142">
        <v>56198.17</v>
      </c>
      <c r="H104" s="165" t="s">
        <v>256</v>
      </c>
    </row>
    <row r="105" spans="1:10" x14ac:dyDescent="0.25">
      <c r="A105" s="140" t="s">
        <v>20</v>
      </c>
      <c r="B105" s="142">
        <v>863.34</v>
      </c>
      <c r="C105" s="135">
        <v>61901.48</v>
      </c>
      <c r="D105" s="145">
        <v>863.34</v>
      </c>
      <c r="E105" s="142">
        <v>61042.19</v>
      </c>
      <c r="F105" s="139" t="s">
        <v>255</v>
      </c>
      <c r="G105" s="142">
        <v>61042.19</v>
      </c>
      <c r="H105" s="165" t="s">
        <v>256</v>
      </c>
    </row>
    <row r="106" spans="1:10" x14ac:dyDescent="0.25">
      <c r="A106" s="140" t="s">
        <v>66</v>
      </c>
      <c r="B106" s="142">
        <v>264.88</v>
      </c>
      <c r="C106" s="135"/>
      <c r="D106" s="145">
        <v>264.88</v>
      </c>
      <c r="E106" s="142"/>
      <c r="F106" s="139" t="s">
        <v>255</v>
      </c>
      <c r="G106" s="376" t="s">
        <v>778</v>
      </c>
      <c r="H106" s="376" t="s">
        <v>778</v>
      </c>
    </row>
    <row r="107" spans="1:10" x14ac:dyDescent="0.25">
      <c r="A107" s="140" t="s">
        <v>37</v>
      </c>
      <c r="B107" s="142" t="s">
        <v>18</v>
      </c>
      <c r="C107" s="135">
        <v>2385.9899999999998</v>
      </c>
      <c r="D107" s="145" t="s">
        <v>18</v>
      </c>
      <c r="E107" s="142">
        <v>2385.9899999999998</v>
      </c>
      <c r="F107" s="139" t="s">
        <v>255</v>
      </c>
      <c r="G107" s="142">
        <v>2385.9899999999998</v>
      </c>
      <c r="H107" s="165" t="s">
        <v>256</v>
      </c>
      <c r="I107" s="194"/>
    </row>
    <row r="108" spans="1:10" x14ac:dyDescent="0.25">
      <c r="A108" s="140" t="s">
        <v>209</v>
      </c>
      <c r="B108" s="142">
        <v>39</v>
      </c>
      <c r="C108" s="135">
        <v>3370.85</v>
      </c>
      <c r="D108" s="145">
        <v>39</v>
      </c>
      <c r="E108" s="142">
        <v>3351.83</v>
      </c>
      <c r="F108" s="139" t="s">
        <v>255</v>
      </c>
      <c r="G108" s="142">
        <v>1685.42</v>
      </c>
      <c r="H108" s="375" t="s">
        <v>203</v>
      </c>
    </row>
    <row r="109" spans="1:10" x14ac:dyDescent="0.25">
      <c r="A109" s="140"/>
      <c r="B109" s="142"/>
      <c r="C109" s="135"/>
      <c r="D109" s="145"/>
      <c r="E109" s="142"/>
      <c r="F109" s="139"/>
      <c r="G109" s="142">
        <v>1666.41</v>
      </c>
      <c r="H109" s="375" t="s">
        <v>254</v>
      </c>
    </row>
    <row r="110" spans="1:10" x14ac:dyDescent="0.25">
      <c r="A110" s="140" t="s">
        <v>16</v>
      </c>
      <c r="B110" s="142">
        <v>445.42</v>
      </c>
      <c r="C110" s="142">
        <v>20657</v>
      </c>
      <c r="D110" s="145">
        <v>322.5</v>
      </c>
      <c r="E110" s="142">
        <v>9473.1</v>
      </c>
      <c r="F110" s="139" t="s">
        <v>253</v>
      </c>
      <c r="G110" s="142">
        <v>9473.1</v>
      </c>
      <c r="H110" s="165" t="s">
        <v>200</v>
      </c>
    </row>
    <row r="112" spans="1:10" x14ac:dyDescent="0.25">
      <c r="A112" s="52" t="s">
        <v>252</v>
      </c>
      <c r="B112" s="420" t="s">
        <v>31</v>
      </c>
      <c r="C112" s="421"/>
      <c r="D112" s="420" t="s">
        <v>30</v>
      </c>
      <c r="E112" s="422"/>
      <c r="F112" s="421"/>
    </row>
    <row r="113" spans="1:8" ht="45" x14ac:dyDescent="0.25">
      <c r="A113" s="50" t="s">
        <v>29</v>
      </c>
      <c r="B113" s="50" t="s">
        <v>28</v>
      </c>
      <c r="C113" s="51" t="s">
        <v>27</v>
      </c>
      <c r="D113" s="50" t="s">
        <v>26</v>
      </c>
      <c r="E113" s="51" t="s">
        <v>25</v>
      </c>
      <c r="F113" s="50" t="s">
        <v>24</v>
      </c>
      <c r="G113" s="305" t="s">
        <v>23</v>
      </c>
      <c r="H113" s="305" t="s">
        <v>22</v>
      </c>
    </row>
    <row r="114" spans="1:8" x14ac:dyDescent="0.25">
      <c r="A114" s="140" t="s">
        <v>16</v>
      </c>
      <c r="B114" s="137">
        <v>206</v>
      </c>
      <c r="C114" s="135">
        <v>18746</v>
      </c>
      <c r="D114" s="141"/>
      <c r="E114" s="142"/>
      <c r="F114" s="139" t="s">
        <v>205</v>
      </c>
      <c r="G114" s="376" t="s">
        <v>778</v>
      </c>
      <c r="H114" s="376" t="s">
        <v>778</v>
      </c>
    </row>
    <row r="116" spans="1:8" x14ac:dyDescent="0.25">
      <c r="A116" s="11" t="s">
        <v>14</v>
      </c>
      <c r="C116" s="44"/>
      <c r="E116" s="44"/>
    </row>
    <row r="117" spans="1:8" x14ac:dyDescent="0.25">
      <c r="A117" s="405" t="s">
        <v>13</v>
      </c>
      <c r="B117" s="405"/>
      <c r="C117" s="405"/>
      <c r="D117" s="405"/>
      <c r="E117" s="1"/>
      <c r="F117" s="1"/>
    </row>
    <row r="118" spans="1:8" x14ac:dyDescent="0.25">
      <c r="A118" s="10" t="s">
        <v>12</v>
      </c>
      <c r="B118" s="10"/>
      <c r="C118" s="10"/>
      <c r="D118" s="10"/>
      <c r="E118" s="10"/>
      <c r="F118" s="1"/>
    </row>
    <row r="119" spans="1:8" x14ac:dyDescent="0.25">
      <c r="A119" s="10" t="s">
        <v>11</v>
      </c>
      <c r="B119" s="10"/>
      <c r="C119" s="10"/>
      <c r="D119" s="10"/>
      <c r="E119" s="10"/>
      <c r="F119" s="1"/>
      <c r="H119" s="164"/>
    </row>
    <row r="120" spans="1:8" x14ac:dyDescent="0.25">
      <c r="A120" s="405" t="s">
        <v>10</v>
      </c>
      <c r="B120" s="405"/>
      <c r="C120" s="405"/>
      <c r="D120" s="405"/>
      <c r="E120" s="405"/>
      <c r="F120" s="405"/>
    </row>
    <row r="121" spans="1:8" x14ac:dyDescent="0.25">
      <c r="A121" s="405" t="s">
        <v>9</v>
      </c>
      <c r="B121" s="405"/>
      <c r="C121" s="405"/>
      <c r="D121" s="405"/>
      <c r="E121" s="405"/>
      <c r="F121" s="405"/>
    </row>
    <row r="122" spans="1:8" x14ac:dyDescent="0.25">
      <c r="A122" s="405" t="s">
        <v>8</v>
      </c>
      <c r="B122" s="405"/>
      <c r="C122" s="405"/>
      <c r="D122" s="405"/>
      <c r="E122" s="405"/>
      <c r="F122" s="405"/>
    </row>
    <row r="123" spans="1:8" x14ac:dyDescent="0.25">
      <c r="A123" s="405" t="s">
        <v>7</v>
      </c>
      <c r="B123" s="405"/>
      <c r="C123" s="405"/>
      <c r="D123" s="405"/>
      <c r="E123" s="405"/>
      <c r="F123" s="405"/>
    </row>
    <row r="124" spans="1:8" x14ac:dyDescent="0.25">
      <c r="A124" s="9" t="s">
        <v>6</v>
      </c>
      <c r="B124" s="9"/>
      <c r="C124" s="9"/>
      <c r="D124" s="9"/>
      <c r="E124" s="9"/>
      <c r="F124" s="9"/>
    </row>
    <row r="125" spans="1:8" x14ac:dyDescent="0.25">
      <c r="A125" s="406" t="s">
        <v>5</v>
      </c>
      <c r="B125" s="406"/>
      <c r="C125" s="406"/>
      <c r="D125" s="406"/>
      <c r="E125" s="1"/>
      <c r="F125" s="1"/>
    </row>
    <row r="126" spans="1:8" x14ac:dyDescent="0.25">
      <c r="A126" s="8" t="s">
        <v>4</v>
      </c>
      <c r="B126" s="8"/>
      <c r="C126" s="8"/>
      <c r="D126" s="8"/>
      <c r="E126" s="1"/>
      <c r="F126" s="1"/>
    </row>
    <row r="127" spans="1:8" x14ac:dyDescent="0.25">
      <c r="A127" s="8" t="s">
        <v>3</v>
      </c>
      <c r="B127" s="8"/>
      <c r="C127" s="8"/>
      <c r="D127" s="8"/>
      <c r="E127" s="1"/>
      <c r="F127" s="1"/>
    </row>
    <row r="128" spans="1:8" x14ac:dyDescent="0.25">
      <c r="A128" s="8" t="s">
        <v>249</v>
      </c>
      <c r="B128" s="8"/>
      <c r="C128" s="8"/>
      <c r="D128" s="8"/>
      <c r="E128" s="1"/>
      <c r="F128" s="1"/>
    </row>
    <row r="129" spans="1:6" x14ac:dyDescent="0.25">
      <c r="A129" s="406" t="s">
        <v>2</v>
      </c>
      <c r="B129" s="406"/>
      <c r="C129" s="406"/>
      <c r="D129" s="406"/>
      <c r="E129" s="1"/>
      <c r="F129" s="1"/>
    </row>
    <row r="130" spans="1:6" x14ac:dyDescent="0.25">
      <c r="A130" s="406" t="s">
        <v>1</v>
      </c>
      <c r="B130" s="406"/>
      <c r="C130" s="406"/>
      <c r="D130" s="406"/>
      <c r="E130" s="1"/>
      <c r="F130" s="1"/>
    </row>
  </sheetData>
  <mergeCells count="38">
    <mergeCell ref="A129:D129"/>
    <mergeCell ref="A130:D130"/>
    <mergeCell ref="A117:D117"/>
    <mergeCell ref="A120:F120"/>
    <mergeCell ref="A121:F121"/>
    <mergeCell ref="A122:F122"/>
    <mergeCell ref="A123:F123"/>
    <mergeCell ref="A125:D125"/>
    <mergeCell ref="B91:C91"/>
    <mergeCell ref="D91:F91"/>
    <mergeCell ref="B101:C101"/>
    <mergeCell ref="D101:F101"/>
    <mergeCell ref="B112:C112"/>
    <mergeCell ref="D112:F112"/>
    <mergeCell ref="B66:C66"/>
    <mergeCell ref="D66:F66"/>
    <mergeCell ref="B73:C73"/>
    <mergeCell ref="D73:F73"/>
    <mergeCell ref="B81:C81"/>
    <mergeCell ref="D81:F81"/>
    <mergeCell ref="B45:C45"/>
    <mergeCell ref="D45:F45"/>
    <mergeCell ref="B52:C52"/>
    <mergeCell ref="D52:F52"/>
    <mergeCell ref="B59:C59"/>
    <mergeCell ref="D59:F59"/>
    <mergeCell ref="B24:C24"/>
    <mergeCell ref="D24:F24"/>
    <mergeCell ref="B31:C31"/>
    <mergeCell ref="D31:F31"/>
    <mergeCell ref="B38:C38"/>
    <mergeCell ref="D38:F38"/>
    <mergeCell ref="B3:C3"/>
    <mergeCell ref="D3:F3"/>
    <mergeCell ref="B9:C9"/>
    <mergeCell ref="D9:F9"/>
    <mergeCell ref="B17:C17"/>
    <mergeCell ref="D17:F17"/>
  </mergeCells>
  <pageMargins left="0.7" right="0.7" top="0.75" bottom="0.75" header="0.3" footer="0.3"/>
  <pageSetup scale="5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7"/>
  <sheetViews>
    <sheetView topLeftCell="D1" workbookViewId="0">
      <selection activeCell="G66" sqref="G66"/>
    </sheetView>
  </sheetViews>
  <sheetFormatPr defaultRowHeight="15" x14ac:dyDescent="0.25"/>
  <cols>
    <col min="1" max="1" width="13.85546875" style="1" customWidth="1"/>
    <col min="2" max="2" width="12.7109375" style="1" customWidth="1"/>
    <col min="3" max="3" width="17" style="1" customWidth="1"/>
    <col min="4" max="4" width="13" style="1" customWidth="1"/>
    <col min="5" max="5" width="15.28515625" style="1" customWidth="1"/>
    <col min="6" max="6" width="38.140625" style="1" customWidth="1"/>
    <col min="7" max="7" width="11.42578125" style="1" bestFit="1" customWidth="1"/>
    <col min="8" max="8" width="10.140625" style="1" bestFit="1" customWidth="1"/>
    <col min="9" max="9" width="11.42578125" style="1" bestFit="1" customWidth="1"/>
    <col min="10" max="10" width="10.140625" style="1" bestFit="1" customWidth="1"/>
    <col min="11" max="11" width="11.42578125" style="1" bestFit="1" customWidth="1"/>
    <col min="12" max="16384" width="9.140625" style="1"/>
  </cols>
  <sheetData>
    <row r="1" spans="1:11" x14ac:dyDescent="0.25">
      <c r="A1" s="43" t="s">
        <v>363</v>
      </c>
    </row>
    <row r="3" spans="1:11" x14ac:dyDescent="0.25">
      <c r="A3" s="21" t="s">
        <v>92</v>
      </c>
      <c r="B3" s="407" t="s">
        <v>31</v>
      </c>
      <c r="C3" s="407"/>
      <c r="D3" s="407" t="s">
        <v>30</v>
      </c>
      <c r="E3" s="407"/>
      <c r="F3" s="407"/>
    </row>
    <row r="4" spans="1:11" ht="45" x14ac:dyDescent="0.25">
      <c r="A4" s="85" t="s">
        <v>29</v>
      </c>
      <c r="B4" s="85" t="s">
        <v>28</v>
      </c>
      <c r="C4" s="84" t="s">
        <v>80</v>
      </c>
      <c r="D4" s="85" t="s">
        <v>26</v>
      </c>
      <c r="E4" s="84" t="s">
        <v>79</v>
      </c>
      <c r="F4" s="69" t="s">
        <v>24</v>
      </c>
      <c r="G4" s="305" t="s">
        <v>251</v>
      </c>
      <c r="H4" s="305" t="s">
        <v>250</v>
      </c>
    </row>
    <row r="5" spans="1:11" x14ac:dyDescent="0.25">
      <c r="A5" s="15" t="s">
        <v>21</v>
      </c>
      <c r="B5" s="64">
        <v>1028.4100000000001</v>
      </c>
      <c r="C5" s="64">
        <v>1818897.35</v>
      </c>
      <c r="D5" s="64">
        <v>1028.4100000000001</v>
      </c>
      <c r="E5" s="64">
        <v>1818897.35</v>
      </c>
      <c r="F5" s="65" t="s">
        <v>362</v>
      </c>
      <c r="G5" s="64">
        <v>1818897.35</v>
      </c>
      <c r="H5" s="168">
        <v>38349</v>
      </c>
    </row>
    <row r="6" spans="1:11" x14ac:dyDescent="0.25">
      <c r="A6" s="15" t="s">
        <v>50</v>
      </c>
      <c r="B6" s="64">
        <v>1028.4100000000001</v>
      </c>
      <c r="C6" s="64">
        <v>3559327.01</v>
      </c>
      <c r="D6" s="64">
        <v>1028.4100000000001</v>
      </c>
      <c r="E6" s="64">
        <v>3559327.01</v>
      </c>
      <c r="F6" s="65" t="s">
        <v>362</v>
      </c>
      <c r="G6" s="64">
        <v>3559327.01</v>
      </c>
      <c r="H6" s="168">
        <v>38349</v>
      </c>
    </row>
    <row r="7" spans="1:11" x14ac:dyDescent="0.25">
      <c r="A7" s="15" t="s">
        <v>73</v>
      </c>
      <c r="B7" s="64">
        <v>223.01</v>
      </c>
      <c r="C7" s="64">
        <v>393574.73</v>
      </c>
      <c r="D7" s="64">
        <v>223.01</v>
      </c>
      <c r="E7" s="64">
        <v>356601.56</v>
      </c>
      <c r="F7" s="65" t="s">
        <v>362</v>
      </c>
      <c r="G7" s="64">
        <v>356601.56</v>
      </c>
      <c r="H7" s="168">
        <v>38349</v>
      </c>
      <c r="K7" s="173"/>
    </row>
    <row r="9" spans="1:11" x14ac:dyDescent="0.25">
      <c r="A9" s="86" t="s">
        <v>90</v>
      </c>
      <c r="B9" s="409" t="s">
        <v>31</v>
      </c>
      <c r="C9" s="409"/>
      <c r="D9" s="409" t="s">
        <v>30</v>
      </c>
      <c r="E9" s="409"/>
      <c r="F9" s="409"/>
    </row>
    <row r="10" spans="1:11" ht="45" x14ac:dyDescent="0.25">
      <c r="A10" s="85" t="s">
        <v>29</v>
      </c>
      <c r="B10" s="85" t="s">
        <v>28</v>
      </c>
      <c r="C10" s="84" t="s">
        <v>80</v>
      </c>
      <c r="D10" s="85" t="s">
        <v>26</v>
      </c>
      <c r="E10" s="84" t="s">
        <v>79</v>
      </c>
      <c r="F10" s="69" t="s">
        <v>24</v>
      </c>
      <c r="G10" s="305" t="s">
        <v>251</v>
      </c>
      <c r="H10" s="305" t="s">
        <v>250</v>
      </c>
    </row>
    <row r="11" spans="1:11" x14ac:dyDescent="0.25">
      <c r="A11" s="15" t="s">
        <v>21</v>
      </c>
      <c r="B11" s="18">
        <v>1028.4100000000001</v>
      </c>
      <c r="C11" s="87">
        <v>2159352.48</v>
      </c>
      <c r="D11" s="87">
        <v>1028.4100000000001</v>
      </c>
      <c r="E11" s="87">
        <v>2159352.48</v>
      </c>
      <c r="F11" s="65" t="s">
        <v>360</v>
      </c>
      <c r="G11" s="87">
        <v>2159352.48</v>
      </c>
      <c r="H11" s="168">
        <v>38707</v>
      </c>
    </row>
    <row r="12" spans="1:11" x14ac:dyDescent="0.25">
      <c r="A12" s="15" t="s">
        <v>89</v>
      </c>
      <c r="B12" s="18">
        <v>1028.4100000000001</v>
      </c>
      <c r="C12" s="16" t="s">
        <v>18</v>
      </c>
      <c r="D12" s="41" t="s">
        <v>18</v>
      </c>
      <c r="E12" s="87">
        <v>23190.639999999999</v>
      </c>
      <c r="F12" s="65" t="s">
        <v>361</v>
      </c>
      <c r="G12" s="87">
        <v>23190.639999999999</v>
      </c>
      <c r="H12" s="168">
        <v>39272</v>
      </c>
    </row>
    <row r="13" spans="1:11" x14ac:dyDescent="0.25">
      <c r="A13" s="15" t="s">
        <v>50</v>
      </c>
      <c r="B13" s="12">
        <v>1028.4100000000001</v>
      </c>
      <c r="C13" s="87">
        <v>3631315.71</v>
      </c>
      <c r="D13" s="87">
        <v>1028.4100000000001</v>
      </c>
      <c r="E13" s="87">
        <v>3631315.71</v>
      </c>
      <c r="F13" s="65" t="s">
        <v>360</v>
      </c>
      <c r="G13" s="87">
        <v>3631315.71</v>
      </c>
      <c r="H13" s="168">
        <v>38707</v>
      </c>
    </row>
    <row r="14" spans="1:11" x14ac:dyDescent="0.25">
      <c r="A14" s="15" t="s">
        <v>73</v>
      </c>
      <c r="B14" s="12">
        <v>210.8</v>
      </c>
      <c r="C14" s="87">
        <v>572827.92000000004</v>
      </c>
      <c r="D14" s="184">
        <v>210.8</v>
      </c>
      <c r="E14" s="87">
        <v>518724.48</v>
      </c>
      <c r="F14" s="65" t="s">
        <v>360</v>
      </c>
      <c r="G14" s="87">
        <v>518724.48</v>
      </c>
      <c r="H14" s="168">
        <v>38707</v>
      </c>
    </row>
    <row r="15" spans="1:11" x14ac:dyDescent="0.25">
      <c r="A15" s="15" t="s">
        <v>83</v>
      </c>
      <c r="B15" s="12">
        <v>150</v>
      </c>
      <c r="C15" s="87">
        <v>645000</v>
      </c>
      <c r="D15" s="184">
        <v>119</v>
      </c>
      <c r="E15" s="87">
        <v>511700</v>
      </c>
      <c r="F15" s="65" t="s">
        <v>359</v>
      </c>
      <c r="G15" s="87">
        <v>511700</v>
      </c>
      <c r="H15" s="168">
        <v>38807</v>
      </c>
      <c r="K15" s="173"/>
    </row>
    <row r="17" spans="1:11" x14ac:dyDescent="0.25">
      <c r="A17" s="86" t="s">
        <v>85</v>
      </c>
      <c r="B17" s="409" t="s">
        <v>31</v>
      </c>
      <c r="C17" s="409"/>
      <c r="D17" s="409" t="s">
        <v>30</v>
      </c>
      <c r="E17" s="409"/>
      <c r="F17" s="409"/>
    </row>
    <row r="18" spans="1:11" ht="45" x14ac:dyDescent="0.25">
      <c r="A18" s="85" t="s">
        <v>29</v>
      </c>
      <c r="B18" s="85" t="s">
        <v>28</v>
      </c>
      <c r="C18" s="84" t="s">
        <v>80</v>
      </c>
      <c r="D18" s="85" t="s">
        <v>26</v>
      </c>
      <c r="E18" s="84" t="s">
        <v>79</v>
      </c>
      <c r="F18" s="69" t="s">
        <v>24</v>
      </c>
      <c r="G18" s="305" t="s">
        <v>251</v>
      </c>
      <c r="H18" s="305" t="s">
        <v>250</v>
      </c>
    </row>
    <row r="19" spans="1:11" x14ac:dyDescent="0.25">
      <c r="A19" s="15" t="s">
        <v>21</v>
      </c>
      <c r="B19" s="18">
        <v>1028.4100000000001</v>
      </c>
      <c r="C19" s="18">
        <v>2529816.61</v>
      </c>
      <c r="D19" s="12">
        <v>884.09</v>
      </c>
      <c r="E19" s="18">
        <v>1464765.32</v>
      </c>
      <c r="F19" s="65" t="s">
        <v>358</v>
      </c>
      <c r="G19" s="18">
        <v>1464765.32</v>
      </c>
      <c r="H19" s="168">
        <v>39058</v>
      </c>
    </row>
    <row r="20" spans="1:11" x14ac:dyDescent="0.25">
      <c r="A20" s="15" t="s">
        <v>50</v>
      </c>
      <c r="B20" s="18">
        <v>1028.4100000000001</v>
      </c>
      <c r="C20" s="18">
        <v>3703304.41</v>
      </c>
      <c r="D20" s="12">
        <v>884.09</v>
      </c>
      <c r="E20" s="18">
        <v>2144215.4500000002</v>
      </c>
      <c r="F20" s="65" t="s">
        <v>358</v>
      </c>
      <c r="G20" s="18">
        <v>2144215.4500000002</v>
      </c>
      <c r="H20" s="168">
        <v>39058</v>
      </c>
    </row>
    <row r="21" spans="1:11" x14ac:dyDescent="0.25">
      <c r="A21" s="15" t="s">
        <v>73</v>
      </c>
      <c r="B21" s="14">
        <v>173.4</v>
      </c>
      <c r="C21" s="18">
        <v>380257.52</v>
      </c>
      <c r="D21" s="12">
        <v>171.44</v>
      </c>
      <c r="E21" s="18">
        <v>344753.67</v>
      </c>
      <c r="F21" s="65" t="s">
        <v>358</v>
      </c>
      <c r="G21" s="18">
        <v>344753.67</v>
      </c>
      <c r="H21" s="168">
        <v>39058</v>
      </c>
    </row>
    <row r="22" spans="1:11" x14ac:dyDescent="0.25">
      <c r="A22" s="15" t="s">
        <v>83</v>
      </c>
      <c r="B22" s="12">
        <v>150</v>
      </c>
      <c r="C22" s="18">
        <v>645000</v>
      </c>
      <c r="D22" s="12">
        <v>148</v>
      </c>
      <c r="E22" s="18">
        <v>627808.6</v>
      </c>
      <c r="F22" s="65" t="s">
        <v>357</v>
      </c>
      <c r="G22" s="18">
        <v>627808.6</v>
      </c>
      <c r="H22" s="168">
        <v>39056</v>
      </c>
    </row>
    <row r="23" spans="1:11" x14ac:dyDescent="0.25">
      <c r="K23" s="173"/>
    </row>
    <row r="24" spans="1:11" x14ac:dyDescent="0.25">
      <c r="A24" s="86" t="s">
        <v>81</v>
      </c>
      <c r="B24" s="409" t="s">
        <v>31</v>
      </c>
      <c r="C24" s="409"/>
      <c r="D24" s="409" t="s">
        <v>30</v>
      </c>
      <c r="E24" s="409"/>
      <c r="F24" s="409"/>
    </row>
    <row r="25" spans="1:11" ht="45" x14ac:dyDescent="0.25">
      <c r="A25" s="85" t="s">
        <v>29</v>
      </c>
      <c r="B25" s="85" t="s">
        <v>28</v>
      </c>
      <c r="C25" s="84" t="s">
        <v>80</v>
      </c>
      <c r="D25" s="85" t="s">
        <v>26</v>
      </c>
      <c r="E25" s="84" t="s">
        <v>79</v>
      </c>
      <c r="F25" s="69" t="s">
        <v>24</v>
      </c>
      <c r="G25" s="305" t="s">
        <v>251</v>
      </c>
      <c r="H25" s="305" t="s">
        <v>250</v>
      </c>
    </row>
    <row r="26" spans="1:11" x14ac:dyDescent="0.25">
      <c r="A26" s="15" t="s">
        <v>21</v>
      </c>
      <c r="B26" s="18">
        <v>1028.4100000000001</v>
      </c>
      <c r="C26" s="18">
        <v>2625726.13</v>
      </c>
      <c r="D26" s="18">
        <v>1028.4100000000001</v>
      </c>
      <c r="E26" s="18">
        <v>2625726.13</v>
      </c>
      <c r="F26" s="65" t="s">
        <v>355</v>
      </c>
      <c r="G26" s="18">
        <v>2625726.13</v>
      </c>
      <c r="H26" s="105">
        <v>39426</v>
      </c>
    </row>
    <row r="27" spans="1:11" x14ac:dyDescent="0.25">
      <c r="A27" s="15" t="s">
        <v>50</v>
      </c>
      <c r="B27" s="18">
        <v>1028.4100000000001</v>
      </c>
      <c r="C27" s="18">
        <v>3779406.75</v>
      </c>
      <c r="D27" s="18">
        <v>1028.4100000000001</v>
      </c>
      <c r="E27" s="18">
        <v>3779406.75</v>
      </c>
      <c r="F27" s="65" t="s">
        <v>356</v>
      </c>
      <c r="G27" s="18">
        <v>3779406.75</v>
      </c>
      <c r="H27" s="105">
        <v>39436</v>
      </c>
    </row>
    <row r="28" spans="1:11" x14ac:dyDescent="0.25">
      <c r="A28" s="15" t="s">
        <v>73</v>
      </c>
      <c r="B28" s="12">
        <v>176.39</v>
      </c>
      <c r="C28" s="18">
        <v>341944.36</v>
      </c>
      <c r="D28" s="12">
        <v>176.41</v>
      </c>
      <c r="E28" s="18">
        <v>307631.67</v>
      </c>
      <c r="F28" s="65" t="s">
        <v>355</v>
      </c>
      <c r="G28" s="18">
        <v>307631.67</v>
      </c>
      <c r="H28" s="105">
        <v>39426</v>
      </c>
    </row>
    <row r="29" spans="1:11" x14ac:dyDescent="0.25">
      <c r="A29" s="15" t="s">
        <v>16</v>
      </c>
      <c r="B29" s="14">
        <v>467.5</v>
      </c>
      <c r="C29" s="18">
        <v>2010262.9</v>
      </c>
      <c r="D29" s="12">
        <v>451.7</v>
      </c>
      <c r="E29" s="18">
        <v>1942310</v>
      </c>
      <c r="F29" s="65" t="s">
        <v>354</v>
      </c>
      <c r="G29" s="18">
        <v>1942310</v>
      </c>
      <c r="H29" s="105">
        <v>39503</v>
      </c>
      <c r="K29" s="173"/>
    </row>
    <row r="31" spans="1:11" x14ac:dyDescent="0.25">
      <c r="A31" s="86" t="s">
        <v>75</v>
      </c>
      <c r="B31" s="409" t="s">
        <v>31</v>
      </c>
      <c r="C31" s="409"/>
      <c r="D31" s="409" t="s">
        <v>30</v>
      </c>
      <c r="E31" s="409"/>
      <c r="F31" s="409"/>
    </row>
    <row r="32" spans="1:11" ht="45" x14ac:dyDescent="0.25">
      <c r="A32" s="85" t="s">
        <v>29</v>
      </c>
      <c r="B32" s="85" t="s">
        <v>28</v>
      </c>
      <c r="C32" s="84" t="s">
        <v>27</v>
      </c>
      <c r="D32" s="85" t="s">
        <v>26</v>
      </c>
      <c r="E32" s="84" t="s">
        <v>25</v>
      </c>
      <c r="F32" s="69" t="s">
        <v>24</v>
      </c>
      <c r="G32" s="305" t="s">
        <v>251</v>
      </c>
      <c r="H32" s="305" t="s">
        <v>250</v>
      </c>
      <c r="I32" s="191" t="s">
        <v>781</v>
      </c>
    </row>
    <row r="33" spans="1:9" x14ac:dyDescent="0.25">
      <c r="A33" s="15" t="s">
        <v>21</v>
      </c>
      <c r="B33" s="18">
        <v>1028.4100000000001</v>
      </c>
      <c r="C33" s="64" t="s">
        <v>353</v>
      </c>
      <c r="D33" s="18">
        <v>1028.4100000000001</v>
      </c>
      <c r="E33" s="18">
        <v>99385.54</v>
      </c>
      <c r="F33" s="77" t="s">
        <v>351</v>
      </c>
      <c r="G33" s="18">
        <v>99385.54</v>
      </c>
      <c r="H33" s="105">
        <v>39797</v>
      </c>
      <c r="I33" s="18">
        <f>E33*30.3</f>
        <v>3011381.8619999997</v>
      </c>
    </row>
    <row r="34" spans="1:9" x14ac:dyDescent="0.25">
      <c r="A34" s="15" t="s">
        <v>50</v>
      </c>
      <c r="B34" s="18">
        <v>1028.4100000000001</v>
      </c>
      <c r="C34" s="64" t="s">
        <v>352</v>
      </c>
      <c r="D34" s="18">
        <v>1028.4100000000001</v>
      </c>
      <c r="E34" s="18">
        <v>125453.32</v>
      </c>
      <c r="F34" s="77" t="s">
        <v>351</v>
      </c>
      <c r="G34" s="113">
        <v>125453.32</v>
      </c>
      <c r="H34" s="22">
        <v>39797</v>
      </c>
      <c r="I34" s="18">
        <v>3779406.75</v>
      </c>
    </row>
    <row r="35" spans="1:9" x14ac:dyDescent="0.25">
      <c r="A35" s="15" t="s">
        <v>73</v>
      </c>
      <c r="B35" s="12">
        <v>166.65</v>
      </c>
      <c r="C35" s="18">
        <v>9272.41</v>
      </c>
      <c r="D35" s="12">
        <v>166.65</v>
      </c>
      <c r="E35" s="18">
        <v>8223.0400000000009</v>
      </c>
      <c r="F35" s="77" t="s">
        <v>351</v>
      </c>
      <c r="G35" s="18">
        <v>8223.0400000000009</v>
      </c>
      <c r="H35" s="105">
        <v>39797</v>
      </c>
      <c r="I35" s="18">
        <f>E35*30.3</f>
        <v>249158.11200000002</v>
      </c>
    </row>
    <row r="36" spans="1:9" x14ac:dyDescent="0.25">
      <c r="A36" s="15" t="s">
        <v>16</v>
      </c>
      <c r="B36" s="14">
        <v>505.5</v>
      </c>
      <c r="C36" s="18">
        <v>70803.95</v>
      </c>
      <c r="D36" s="12">
        <v>475</v>
      </c>
      <c r="E36" s="18">
        <v>66139</v>
      </c>
      <c r="F36" s="77" t="s">
        <v>350</v>
      </c>
      <c r="G36" s="18">
        <v>66139</v>
      </c>
      <c r="H36" s="105">
        <v>39779</v>
      </c>
      <c r="I36" s="18">
        <f>E36*30.3</f>
        <v>2004011.7</v>
      </c>
    </row>
    <row r="37" spans="1:9" x14ac:dyDescent="0.25">
      <c r="A37" s="43"/>
    </row>
    <row r="38" spans="1:9" x14ac:dyDescent="0.25">
      <c r="A38" s="72" t="s">
        <v>67</v>
      </c>
      <c r="B38" s="407" t="s">
        <v>31</v>
      </c>
      <c r="C38" s="407"/>
      <c r="D38" s="407" t="s">
        <v>30</v>
      </c>
      <c r="E38" s="407"/>
      <c r="F38" s="407"/>
    </row>
    <row r="39" spans="1:9" ht="45" x14ac:dyDescent="0.25">
      <c r="A39" s="71" t="s">
        <v>29</v>
      </c>
      <c r="B39" s="71" t="s">
        <v>28</v>
      </c>
      <c r="C39" s="70" t="s">
        <v>27</v>
      </c>
      <c r="D39" s="71" t="s">
        <v>26</v>
      </c>
      <c r="E39" s="70" t="s">
        <v>25</v>
      </c>
      <c r="F39" s="69" t="s">
        <v>24</v>
      </c>
      <c r="G39" s="305" t="s">
        <v>251</v>
      </c>
      <c r="H39" s="305" t="s">
        <v>250</v>
      </c>
    </row>
    <row r="40" spans="1:9" x14ac:dyDescent="0.25">
      <c r="A40" s="15" t="s">
        <v>21</v>
      </c>
      <c r="B40" s="18">
        <v>1020.79</v>
      </c>
      <c r="C40" s="99" t="s">
        <v>349</v>
      </c>
      <c r="D40" s="18">
        <v>1020.41</v>
      </c>
      <c r="E40" s="18">
        <v>124128.06</v>
      </c>
      <c r="F40" s="65" t="s">
        <v>348</v>
      </c>
      <c r="G40" s="18">
        <v>124128.06</v>
      </c>
      <c r="H40" s="105">
        <v>40161</v>
      </c>
    </row>
    <row r="41" spans="1:9" x14ac:dyDescent="0.25">
      <c r="A41" s="15" t="s">
        <v>50</v>
      </c>
      <c r="B41" s="81">
        <v>1020.79</v>
      </c>
      <c r="C41" s="77">
        <v>124526.17</v>
      </c>
      <c r="D41" s="183">
        <v>1020.79</v>
      </c>
      <c r="E41" s="18">
        <v>124526.17</v>
      </c>
      <c r="F41" s="65" t="s">
        <v>348</v>
      </c>
      <c r="G41" s="18">
        <v>124526.17</v>
      </c>
      <c r="H41" s="105">
        <v>40161</v>
      </c>
    </row>
    <row r="42" spans="1:9" x14ac:dyDescent="0.25">
      <c r="A42" s="66" t="s">
        <v>66</v>
      </c>
      <c r="B42" s="80">
        <v>489.09</v>
      </c>
      <c r="C42" s="77">
        <v>15650.88</v>
      </c>
      <c r="D42" s="182">
        <v>489.09</v>
      </c>
      <c r="E42" s="18">
        <v>15650.88</v>
      </c>
      <c r="F42" s="65" t="s">
        <v>348</v>
      </c>
      <c r="G42" s="18">
        <v>15650.88</v>
      </c>
      <c r="H42" s="105">
        <v>40161</v>
      </c>
    </row>
    <row r="43" spans="1:9" x14ac:dyDescent="0.25">
      <c r="A43" s="66" t="s">
        <v>151</v>
      </c>
      <c r="B43" s="1">
        <v>154.22999999999999</v>
      </c>
      <c r="C43" s="77" t="s">
        <v>347</v>
      </c>
      <c r="D43" s="74">
        <v>154.22999999999999</v>
      </c>
      <c r="E43" s="18">
        <v>14963.5</v>
      </c>
      <c r="F43" s="65" t="s">
        <v>346</v>
      </c>
      <c r="G43" s="18">
        <v>14963.5</v>
      </c>
      <c r="H43" s="105">
        <v>40399</v>
      </c>
    </row>
    <row r="44" spans="1:9" x14ac:dyDescent="0.25">
      <c r="A44" s="66" t="s">
        <v>302</v>
      </c>
      <c r="B44" s="80">
        <v>4.3499999999999996</v>
      </c>
      <c r="C44" s="77">
        <v>411.08</v>
      </c>
      <c r="D44" s="182">
        <v>4.3499999999999996</v>
      </c>
      <c r="E44" s="18">
        <v>411.08</v>
      </c>
      <c r="F44" s="65" t="s">
        <v>345</v>
      </c>
      <c r="G44" s="18">
        <v>411.08</v>
      </c>
      <c r="H44" s="105">
        <v>40399</v>
      </c>
    </row>
    <row r="45" spans="1:9" x14ac:dyDescent="0.25">
      <c r="A45" s="66" t="s">
        <v>16</v>
      </c>
      <c r="B45" s="181">
        <v>561.29999999999995</v>
      </c>
      <c r="C45" s="77">
        <v>83072.84</v>
      </c>
      <c r="D45" s="180">
        <v>509.9</v>
      </c>
      <c r="E45" s="18">
        <v>75465.2</v>
      </c>
      <c r="F45" s="65" t="s">
        <v>344</v>
      </c>
      <c r="G45" s="18">
        <v>75465.2</v>
      </c>
      <c r="H45" s="105">
        <v>40058</v>
      </c>
    </row>
    <row r="46" spans="1:9" x14ac:dyDescent="0.25">
      <c r="A46" s="66"/>
      <c r="B46" s="12"/>
      <c r="C46" s="12"/>
      <c r="D46" s="12"/>
      <c r="E46" s="16"/>
      <c r="F46" s="79"/>
    </row>
    <row r="47" spans="1:9" x14ac:dyDescent="0.25">
      <c r="A47" s="72" t="s">
        <v>63</v>
      </c>
      <c r="B47" s="407" t="s">
        <v>31</v>
      </c>
      <c r="C47" s="407"/>
      <c r="D47" s="407" t="s">
        <v>30</v>
      </c>
      <c r="E47" s="407"/>
      <c r="F47" s="407"/>
    </row>
    <row r="48" spans="1:9" ht="45" x14ac:dyDescent="0.25">
      <c r="A48" s="71" t="s">
        <v>29</v>
      </c>
      <c r="B48" s="71" t="s">
        <v>28</v>
      </c>
      <c r="C48" s="70" t="s">
        <v>27</v>
      </c>
      <c r="D48" s="71" t="s">
        <v>26</v>
      </c>
      <c r="E48" s="70" t="s">
        <v>25</v>
      </c>
      <c r="F48" s="69" t="s">
        <v>24</v>
      </c>
      <c r="G48" s="305" t="s">
        <v>251</v>
      </c>
      <c r="H48" s="305" t="s">
        <v>250</v>
      </c>
    </row>
    <row r="49" spans="1:8" x14ac:dyDescent="0.25">
      <c r="A49" s="15" t="s">
        <v>21</v>
      </c>
      <c r="B49" s="77" t="s">
        <v>341</v>
      </c>
      <c r="C49" s="179" t="s">
        <v>343</v>
      </c>
      <c r="D49" s="77" t="s">
        <v>341</v>
      </c>
      <c r="E49" s="78">
        <v>144869.22</v>
      </c>
      <c r="F49" s="65" t="s">
        <v>340</v>
      </c>
      <c r="G49" s="78">
        <v>144869.22</v>
      </c>
      <c r="H49" s="105">
        <v>40526</v>
      </c>
    </row>
    <row r="50" spans="1:8" x14ac:dyDescent="0.25">
      <c r="A50" s="15" t="s">
        <v>50</v>
      </c>
      <c r="B50" s="77" t="s">
        <v>341</v>
      </c>
      <c r="C50" s="77" t="s">
        <v>342</v>
      </c>
      <c r="D50" s="179" t="s">
        <v>341</v>
      </c>
      <c r="E50" s="78">
        <v>124105.31</v>
      </c>
      <c r="F50" s="65" t="s">
        <v>340</v>
      </c>
      <c r="G50" s="78">
        <v>124105.31</v>
      </c>
      <c r="H50" s="105">
        <v>40526</v>
      </c>
    </row>
    <row r="51" spans="1:8" x14ac:dyDescent="0.25">
      <c r="A51" s="15" t="s">
        <v>66</v>
      </c>
      <c r="B51" s="1">
        <v>489.09</v>
      </c>
      <c r="C51" s="41" t="s">
        <v>18</v>
      </c>
      <c r="D51" s="12">
        <v>489.09</v>
      </c>
      <c r="E51" s="41" t="s">
        <v>18</v>
      </c>
      <c r="F51" s="65" t="s">
        <v>340</v>
      </c>
      <c r="G51" s="41" t="s">
        <v>18</v>
      </c>
      <c r="H51" s="41" t="s">
        <v>18</v>
      </c>
    </row>
    <row r="52" spans="1:8" x14ac:dyDescent="0.25">
      <c r="A52" s="66" t="s">
        <v>151</v>
      </c>
      <c r="B52" s="12">
        <v>150.78</v>
      </c>
      <c r="C52" s="178" t="s">
        <v>339</v>
      </c>
      <c r="D52" s="74">
        <v>150.78</v>
      </c>
      <c r="E52" s="78">
        <v>11678.74</v>
      </c>
      <c r="F52" s="65" t="s">
        <v>338</v>
      </c>
      <c r="G52" s="78">
        <v>11678.74</v>
      </c>
      <c r="H52" s="105">
        <v>40697</v>
      </c>
    </row>
    <row r="53" spans="1:8" x14ac:dyDescent="0.25">
      <c r="A53" s="66" t="s">
        <v>16</v>
      </c>
      <c r="B53" s="14">
        <v>747.3</v>
      </c>
      <c r="C53" s="77" t="s">
        <v>337</v>
      </c>
      <c r="D53" s="14">
        <v>617.29999999999995</v>
      </c>
      <c r="E53" s="78">
        <v>88273.9</v>
      </c>
      <c r="F53" s="65" t="s">
        <v>336</v>
      </c>
      <c r="G53" s="64">
        <v>88273.9</v>
      </c>
      <c r="H53" s="105">
        <v>40444</v>
      </c>
    </row>
    <row r="55" spans="1:8" x14ac:dyDescent="0.25">
      <c r="A55" s="72" t="s">
        <v>60</v>
      </c>
      <c r="B55" s="407" t="s">
        <v>31</v>
      </c>
      <c r="C55" s="407"/>
      <c r="D55" s="407" t="s">
        <v>30</v>
      </c>
      <c r="E55" s="407"/>
      <c r="F55" s="407"/>
    </row>
    <row r="56" spans="1:8" ht="45" x14ac:dyDescent="0.25">
      <c r="A56" s="71" t="s">
        <v>29</v>
      </c>
      <c r="B56" s="71" t="s">
        <v>28</v>
      </c>
      <c r="C56" s="70" t="s">
        <v>27</v>
      </c>
      <c r="D56" s="71" t="s">
        <v>26</v>
      </c>
      <c r="E56" s="70" t="s">
        <v>25</v>
      </c>
      <c r="F56" s="69" t="s">
        <v>24</v>
      </c>
      <c r="G56" s="305" t="s">
        <v>251</v>
      </c>
      <c r="H56" s="305" t="s">
        <v>250</v>
      </c>
    </row>
    <row r="57" spans="1:8" x14ac:dyDescent="0.25">
      <c r="A57" s="15" t="s">
        <v>21</v>
      </c>
      <c r="B57" s="18">
        <v>1019.12</v>
      </c>
      <c r="C57" s="64">
        <v>158330.48000000001</v>
      </c>
      <c r="D57" s="18">
        <v>1019.12</v>
      </c>
      <c r="E57" s="64">
        <v>158330.48000000001</v>
      </c>
      <c r="F57" s="65" t="s">
        <v>334</v>
      </c>
      <c r="G57" s="64">
        <v>158330.48000000001</v>
      </c>
      <c r="H57" s="105">
        <v>40885</v>
      </c>
    </row>
    <row r="58" spans="1:8" x14ac:dyDescent="0.25">
      <c r="A58" s="15" t="s">
        <v>50</v>
      </c>
      <c r="B58" s="18">
        <v>1019.12</v>
      </c>
      <c r="C58" s="64">
        <v>100627.91</v>
      </c>
      <c r="D58" s="18">
        <v>1019.12</v>
      </c>
      <c r="E58" s="64">
        <v>100627.91</v>
      </c>
      <c r="F58" s="65" t="s">
        <v>334</v>
      </c>
      <c r="G58" s="64">
        <v>100627.91</v>
      </c>
      <c r="H58" s="105">
        <v>40885</v>
      </c>
    </row>
    <row r="59" spans="1:8" x14ac:dyDescent="0.25">
      <c r="A59" s="15" t="s">
        <v>66</v>
      </c>
      <c r="B59" s="12">
        <v>489.09</v>
      </c>
      <c r="C59" s="41" t="s">
        <v>18</v>
      </c>
      <c r="D59" s="12">
        <v>489.09</v>
      </c>
      <c r="E59" s="41" t="s">
        <v>18</v>
      </c>
      <c r="F59" s="65" t="s">
        <v>334</v>
      </c>
      <c r="G59" s="41" t="s">
        <v>18</v>
      </c>
      <c r="H59" s="41" t="s">
        <v>18</v>
      </c>
    </row>
    <row r="60" spans="1:8" x14ac:dyDescent="0.25">
      <c r="A60" s="177" t="s">
        <v>151</v>
      </c>
      <c r="B60" s="1">
        <v>150.78</v>
      </c>
      <c r="C60" s="64">
        <v>14598.42</v>
      </c>
      <c r="D60" s="74">
        <v>150.78</v>
      </c>
      <c r="E60" s="64">
        <v>14598.42</v>
      </c>
      <c r="F60" s="65" t="s">
        <v>335</v>
      </c>
      <c r="G60" s="64">
        <v>14598.42</v>
      </c>
      <c r="H60" s="105">
        <v>41011</v>
      </c>
    </row>
    <row r="61" spans="1:8" x14ac:dyDescent="0.25">
      <c r="A61" s="66" t="s">
        <v>302</v>
      </c>
      <c r="B61" s="12">
        <v>4.3499999999999996</v>
      </c>
      <c r="C61" s="64">
        <v>411.08</v>
      </c>
      <c r="D61" s="12">
        <v>4.3499999999999996</v>
      </c>
      <c r="E61" s="64">
        <v>411.08</v>
      </c>
      <c r="F61" s="65" t="s">
        <v>334</v>
      </c>
      <c r="G61" s="64">
        <v>411.08</v>
      </c>
      <c r="H61" s="105">
        <v>40885</v>
      </c>
    </row>
    <row r="62" spans="1:8" x14ac:dyDescent="0.25">
      <c r="A62" s="66" t="s">
        <v>16</v>
      </c>
      <c r="B62" s="14">
        <v>789.3</v>
      </c>
      <c r="C62" s="77" t="s">
        <v>333</v>
      </c>
      <c r="D62" s="14">
        <v>240.2</v>
      </c>
      <c r="E62" s="64">
        <v>78494.47</v>
      </c>
      <c r="F62" s="65" t="s">
        <v>332</v>
      </c>
      <c r="G62" s="64">
        <v>78494.47</v>
      </c>
      <c r="H62" s="105">
        <v>40730</v>
      </c>
    </row>
    <row r="64" spans="1:8" x14ac:dyDescent="0.25">
      <c r="A64" s="72" t="s">
        <v>57</v>
      </c>
      <c r="B64" s="407" t="s">
        <v>31</v>
      </c>
      <c r="C64" s="407"/>
      <c r="D64" s="407" t="s">
        <v>30</v>
      </c>
      <c r="E64" s="407"/>
      <c r="F64" s="407"/>
    </row>
    <row r="65" spans="1:8" ht="45" x14ac:dyDescent="0.25">
      <c r="A65" s="71" t="s">
        <v>29</v>
      </c>
      <c r="B65" s="71" t="s">
        <v>28</v>
      </c>
      <c r="C65" s="70" t="s">
        <v>27</v>
      </c>
      <c r="D65" s="71" t="s">
        <v>26</v>
      </c>
      <c r="E65" s="70" t="s">
        <v>25</v>
      </c>
      <c r="F65" s="69" t="s">
        <v>24</v>
      </c>
      <c r="G65" s="305" t="s">
        <v>251</v>
      </c>
      <c r="H65" s="305" t="s">
        <v>250</v>
      </c>
    </row>
    <row r="66" spans="1:8" x14ac:dyDescent="0.25">
      <c r="A66" s="15" t="s">
        <v>21</v>
      </c>
      <c r="B66" s="18">
        <v>1019.76</v>
      </c>
      <c r="C66" s="18">
        <v>177387.25</v>
      </c>
      <c r="D66" s="18">
        <v>1018</v>
      </c>
      <c r="E66" s="18">
        <v>177081.1</v>
      </c>
      <c r="F66" s="65" t="s">
        <v>330</v>
      </c>
      <c r="G66" s="18">
        <v>177081.1</v>
      </c>
      <c r="H66" s="105">
        <v>41250</v>
      </c>
    </row>
    <row r="67" spans="1:8" x14ac:dyDescent="0.25">
      <c r="A67" s="15" t="s">
        <v>50</v>
      </c>
      <c r="B67" s="18">
        <v>1019.76</v>
      </c>
      <c r="C67" s="18">
        <v>100691.1</v>
      </c>
      <c r="D67" s="18">
        <v>1019.76</v>
      </c>
      <c r="E67" s="18">
        <v>100691.1</v>
      </c>
      <c r="F67" s="65" t="s">
        <v>330</v>
      </c>
      <c r="G67" s="18">
        <v>100691.1</v>
      </c>
      <c r="H67" s="105">
        <v>41250</v>
      </c>
    </row>
    <row r="68" spans="1:8" x14ac:dyDescent="0.25">
      <c r="A68" s="15" t="s">
        <v>66</v>
      </c>
      <c r="B68" s="12">
        <v>489.09</v>
      </c>
      <c r="C68" s="41" t="s">
        <v>18</v>
      </c>
      <c r="D68" s="12">
        <v>489.09</v>
      </c>
      <c r="E68" s="41" t="s">
        <v>18</v>
      </c>
      <c r="F68" s="65" t="s">
        <v>330</v>
      </c>
      <c r="G68" s="41" t="s">
        <v>18</v>
      </c>
      <c r="H68" s="41" t="s">
        <v>18</v>
      </c>
    </row>
    <row r="69" spans="1:8" x14ac:dyDescent="0.25">
      <c r="A69" s="66" t="s">
        <v>151</v>
      </c>
      <c r="B69" s="1">
        <v>150.28</v>
      </c>
      <c r="C69" s="18">
        <v>14545.51</v>
      </c>
      <c r="D69" s="74">
        <v>150.28</v>
      </c>
      <c r="E69" s="18">
        <v>14545.51</v>
      </c>
      <c r="F69" s="65" t="s">
        <v>331</v>
      </c>
      <c r="G69" s="18">
        <v>14545.51</v>
      </c>
      <c r="H69" s="105">
        <v>41351</v>
      </c>
    </row>
    <row r="70" spans="1:8" x14ac:dyDescent="0.25">
      <c r="A70" s="66" t="s">
        <v>302</v>
      </c>
      <c r="B70" s="12">
        <v>4.3499999999999996</v>
      </c>
      <c r="C70" s="18">
        <v>411.08</v>
      </c>
      <c r="D70" s="12">
        <v>4.3499999999999996</v>
      </c>
      <c r="E70" s="18">
        <v>411.08</v>
      </c>
      <c r="F70" s="65" t="s">
        <v>330</v>
      </c>
      <c r="G70" s="18">
        <v>411.08</v>
      </c>
      <c r="H70" s="105">
        <v>41250</v>
      </c>
    </row>
    <row r="71" spans="1:8" x14ac:dyDescent="0.25">
      <c r="A71" s="66" t="s">
        <v>16</v>
      </c>
      <c r="B71" s="14">
        <v>734.3</v>
      </c>
      <c r="C71" s="18">
        <v>26288.05</v>
      </c>
      <c r="D71" s="14">
        <v>199.7</v>
      </c>
      <c r="E71" s="18">
        <v>1751.74</v>
      </c>
      <c r="F71" s="65" t="s">
        <v>329</v>
      </c>
      <c r="G71" s="18">
        <v>1751.74</v>
      </c>
      <c r="H71" s="105">
        <v>41211</v>
      </c>
    </row>
    <row r="73" spans="1:8" x14ac:dyDescent="0.25">
      <c r="A73" s="72" t="s">
        <v>54</v>
      </c>
      <c r="B73" s="407" t="s">
        <v>31</v>
      </c>
      <c r="C73" s="407"/>
      <c r="D73" s="407" t="s">
        <v>30</v>
      </c>
      <c r="E73" s="407"/>
      <c r="F73" s="407"/>
    </row>
    <row r="74" spans="1:8" ht="45" x14ac:dyDescent="0.25">
      <c r="A74" s="71" t="s">
        <v>29</v>
      </c>
      <c r="B74" s="71" t="s">
        <v>28</v>
      </c>
      <c r="C74" s="70" t="s">
        <v>27</v>
      </c>
      <c r="D74" s="71" t="s">
        <v>26</v>
      </c>
      <c r="E74" s="70" t="s">
        <v>25</v>
      </c>
      <c r="F74" s="69" t="s">
        <v>24</v>
      </c>
      <c r="G74" s="305" t="s">
        <v>251</v>
      </c>
      <c r="H74" s="305" t="s">
        <v>250</v>
      </c>
    </row>
    <row r="75" spans="1:8" x14ac:dyDescent="0.25">
      <c r="A75" s="15" t="s">
        <v>21</v>
      </c>
      <c r="B75" s="18">
        <v>985.2</v>
      </c>
      <c r="C75" s="18">
        <v>185749.61</v>
      </c>
      <c r="D75" s="18">
        <v>913.01</v>
      </c>
      <c r="E75" s="18">
        <v>141410.79</v>
      </c>
      <c r="F75" s="65" t="s">
        <v>327</v>
      </c>
      <c r="G75" s="18">
        <v>141410.79</v>
      </c>
      <c r="H75" s="105">
        <v>41824</v>
      </c>
    </row>
    <row r="76" spans="1:8" x14ac:dyDescent="0.25">
      <c r="A76" s="15" t="s">
        <v>50</v>
      </c>
      <c r="B76" s="18">
        <v>985.2</v>
      </c>
      <c r="C76" s="18">
        <v>97278.65</v>
      </c>
      <c r="D76" s="18">
        <v>915.27</v>
      </c>
      <c r="E76" s="18">
        <v>76563.98</v>
      </c>
      <c r="F76" s="65" t="s">
        <v>327</v>
      </c>
      <c r="G76" s="18">
        <v>76563.98</v>
      </c>
      <c r="H76" s="105">
        <v>41824</v>
      </c>
    </row>
    <row r="77" spans="1:8" x14ac:dyDescent="0.25">
      <c r="A77" s="15" t="s">
        <v>328</v>
      </c>
      <c r="B77" s="18">
        <v>490.23</v>
      </c>
      <c r="C77" s="41" t="s">
        <v>18</v>
      </c>
      <c r="D77" s="18">
        <v>453.54</v>
      </c>
      <c r="E77" s="41" t="s">
        <v>18</v>
      </c>
      <c r="F77" s="65" t="s">
        <v>327</v>
      </c>
      <c r="G77" s="41" t="s">
        <v>18</v>
      </c>
      <c r="H77" s="41" t="s">
        <v>18</v>
      </c>
    </row>
    <row r="78" spans="1:8" x14ac:dyDescent="0.25">
      <c r="A78" s="66" t="s">
        <v>151</v>
      </c>
      <c r="B78" s="1">
        <v>128.37</v>
      </c>
      <c r="C78" s="18">
        <v>12267.88</v>
      </c>
      <c r="D78" s="74">
        <v>104.39</v>
      </c>
      <c r="E78" s="18">
        <v>3301.28</v>
      </c>
      <c r="F78" s="65" t="s">
        <v>327</v>
      </c>
      <c r="G78" s="18">
        <v>3301.28</v>
      </c>
      <c r="H78" s="105">
        <v>41824</v>
      </c>
    </row>
    <row r="79" spans="1:8" x14ac:dyDescent="0.25">
      <c r="A79" s="66" t="s">
        <v>302</v>
      </c>
      <c r="B79" s="12">
        <v>4.3499999999999996</v>
      </c>
      <c r="C79" s="18">
        <v>411.08</v>
      </c>
      <c r="D79" s="12">
        <v>4.3499999999999996</v>
      </c>
      <c r="E79" s="18">
        <v>411.08</v>
      </c>
      <c r="F79" s="65" t="s">
        <v>327</v>
      </c>
      <c r="G79" s="18">
        <v>411.08</v>
      </c>
      <c r="H79" s="105">
        <v>41824</v>
      </c>
    </row>
    <row r="80" spans="1:8" x14ac:dyDescent="0.25">
      <c r="A80" s="66" t="s">
        <v>16</v>
      </c>
      <c r="B80" s="14">
        <v>749.3</v>
      </c>
      <c r="C80" s="64" t="s">
        <v>326</v>
      </c>
      <c r="D80" s="14">
        <v>215.2</v>
      </c>
      <c r="E80" s="18">
        <v>3914.23</v>
      </c>
      <c r="F80" s="65" t="s">
        <v>325</v>
      </c>
      <c r="G80" s="18">
        <v>3914.23</v>
      </c>
      <c r="H80" s="105">
        <v>41583</v>
      </c>
    </row>
    <row r="82" spans="1:11" x14ac:dyDescent="0.25">
      <c r="A82" s="72" t="s">
        <v>51</v>
      </c>
      <c r="B82" s="407" t="s">
        <v>31</v>
      </c>
      <c r="C82" s="407"/>
      <c r="D82" s="407" t="s">
        <v>30</v>
      </c>
      <c r="E82" s="407"/>
      <c r="F82" s="407"/>
    </row>
    <row r="83" spans="1:11" ht="45" x14ac:dyDescent="0.25">
      <c r="A83" s="71" t="s">
        <v>29</v>
      </c>
      <c r="B83" s="71" t="s">
        <v>28</v>
      </c>
      <c r="C83" s="70" t="s">
        <v>27</v>
      </c>
      <c r="D83" s="71" t="s">
        <v>26</v>
      </c>
      <c r="E83" s="70" t="s">
        <v>25</v>
      </c>
      <c r="F83" s="69" t="s">
        <v>24</v>
      </c>
      <c r="G83" s="305" t="s">
        <v>251</v>
      </c>
      <c r="H83" s="305" t="s">
        <v>250</v>
      </c>
    </row>
    <row r="84" spans="1:11" x14ac:dyDescent="0.25">
      <c r="A84" s="15" t="s">
        <v>21</v>
      </c>
      <c r="B84" s="12">
        <v>910.08</v>
      </c>
      <c r="C84" s="77" t="s">
        <v>324</v>
      </c>
      <c r="D84" s="75">
        <v>856.44</v>
      </c>
      <c r="E84" s="176">
        <v>146145</v>
      </c>
      <c r="F84" s="65" t="s">
        <v>318</v>
      </c>
      <c r="G84" s="176">
        <v>146145</v>
      </c>
      <c r="H84" s="105">
        <v>41989</v>
      </c>
      <c r="K84" s="175"/>
    </row>
    <row r="85" spans="1:11" x14ac:dyDescent="0.25">
      <c r="A85" s="15" t="s">
        <v>50</v>
      </c>
      <c r="B85" s="12">
        <v>910.08</v>
      </c>
      <c r="C85" s="77" t="s">
        <v>323</v>
      </c>
      <c r="D85" s="75">
        <v>53.12</v>
      </c>
      <c r="E85" s="64">
        <v>71110.81</v>
      </c>
      <c r="F85" s="65" t="s">
        <v>318</v>
      </c>
      <c r="G85" s="64">
        <v>71110.81</v>
      </c>
      <c r="H85" s="105">
        <v>41989</v>
      </c>
    </row>
    <row r="86" spans="1:11" x14ac:dyDescent="0.25">
      <c r="A86" s="15" t="s">
        <v>66</v>
      </c>
      <c r="B86" s="14">
        <v>473.3</v>
      </c>
      <c r="C86" s="41" t="s">
        <v>18</v>
      </c>
      <c r="D86" s="75">
        <v>450.59</v>
      </c>
      <c r="E86" s="41" t="s">
        <v>18</v>
      </c>
      <c r="F86" s="65" t="s">
        <v>318</v>
      </c>
      <c r="G86" s="41" t="s">
        <v>18</v>
      </c>
      <c r="H86" s="41" t="s">
        <v>18</v>
      </c>
    </row>
    <row r="87" spans="1:11" x14ac:dyDescent="0.25">
      <c r="A87" s="66" t="s">
        <v>151</v>
      </c>
      <c r="B87" s="74">
        <v>104.39</v>
      </c>
      <c r="C87" s="77" t="s">
        <v>322</v>
      </c>
      <c r="D87" s="75">
        <v>89.69</v>
      </c>
      <c r="E87" s="64">
        <v>4402.95</v>
      </c>
      <c r="F87" s="65" t="s">
        <v>321</v>
      </c>
      <c r="G87" s="64">
        <v>4402.95</v>
      </c>
      <c r="H87" s="105" t="s">
        <v>320</v>
      </c>
    </row>
    <row r="88" spans="1:11" x14ac:dyDescent="0.25">
      <c r="A88" s="66" t="s">
        <v>302</v>
      </c>
      <c r="B88" s="12">
        <v>4.3499999999999996</v>
      </c>
      <c r="C88" s="12">
        <v>411.08</v>
      </c>
      <c r="D88" s="12">
        <v>4.3499999999999996</v>
      </c>
      <c r="E88" s="77">
        <v>394.64</v>
      </c>
      <c r="F88" s="65" t="s">
        <v>318</v>
      </c>
      <c r="G88" s="77">
        <v>394.64</v>
      </c>
      <c r="H88" s="105">
        <v>41989</v>
      </c>
    </row>
    <row r="89" spans="1:11" x14ac:dyDescent="0.25">
      <c r="A89" s="66" t="s">
        <v>37</v>
      </c>
      <c r="B89" s="41" t="s">
        <v>18</v>
      </c>
      <c r="C89" s="77" t="s">
        <v>319</v>
      </c>
      <c r="D89" s="41" t="s">
        <v>18</v>
      </c>
      <c r="E89" s="64">
        <v>3151.32</v>
      </c>
      <c r="F89" s="65" t="s">
        <v>318</v>
      </c>
      <c r="G89" s="64">
        <v>3151.32</v>
      </c>
      <c r="H89" s="105">
        <v>41989</v>
      </c>
    </row>
    <row r="90" spans="1:11" x14ac:dyDescent="0.25">
      <c r="A90" s="66" t="s">
        <v>16</v>
      </c>
      <c r="B90" s="14">
        <v>709.3</v>
      </c>
      <c r="C90" s="17">
        <v>44100</v>
      </c>
      <c r="D90" s="14">
        <v>142</v>
      </c>
      <c r="E90" s="64">
        <v>19880</v>
      </c>
      <c r="F90" s="65" t="s">
        <v>317</v>
      </c>
      <c r="G90" s="64">
        <v>19880</v>
      </c>
      <c r="H90" s="105">
        <v>41850</v>
      </c>
    </row>
    <row r="92" spans="1:11" x14ac:dyDescent="0.25">
      <c r="A92" s="72" t="s">
        <v>45</v>
      </c>
      <c r="B92" s="407" t="s">
        <v>31</v>
      </c>
      <c r="C92" s="407"/>
      <c r="D92" s="407" t="s">
        <v>30</v>
      </c>
      <c r="E92" s="407"/>
      <c r="F92" s="407"/>
    </row>
    <row r="93" spans="1:11" ht="45" x14ac:dyDescent="0.25">
      <c r="A93" s="71" t="s">
        <v>29</v>
      </c>
      <c r="B93" s="71" t="s">
        <v>28</v>
      </c>
      <c r="C93" s="70" t="s">
        <v>27</v>
      </c>
      <c r="D93" s="71" t="s">
        <v>26</v>
      </c>
      <c r="E93" s="70" t="s">
        <v>25</v>
      </c>
      <c r="F93" s="69" t="s">
        <v>24</v>
      </c>
      <c r="G93" s="305" t="s">
        <v>251</v>
      </c>
      <c r="H93" s="305" t="s">
        <v>250</v>
      </c>
    </row>
    <row r="94" spans="1:11" x14ac:dyDescent="0.25">
      <c r="A94" s="15" t="s">
        <v>21</v>
      </c>
      <c r="B94" s="18">
        <v>1282.55</v>
      </c>
      <c r="C94" s="64">
        <v>169783.97</v>
      </c>
      <c r="D94" s="18">
        <v>1282.55</v>
      </c>
      <c r="E94" s="64">
        <v>166457.48000000001</v>
      </c>
      <c r="F94" s="65" t="s">
        <v>313</v>
      </c>
      <c r="G94" s="64">
        <v>166457.48000000001</v>
      </c>
      <c r="H94" s="105" t="s">
        <v>213</v>
      </c>
    </row>
    <row r="95" spans="1:11" x14ac:dyDescent="0.25">
      <c r="A95" s="15" t="s">
        <v>19</v>
      </c>
      <c r="B95" s="18">
        <v>1282.55</v>
      </c>
      <c r="C95" s="67">
        <v>100372.98</v>
      </c>
      <c r="D95" s="18">
        <v>1282.55</v>
      </c>
      <c r="E95" s="64">
        <v>89731.31</v>
      </c>
      <c r="F95" s="65" t="s">
        <v>313</v>
      </c>
      <c r="G95" s="64">
        <v>89731.31</v>
      </c>
      <c r="H95" s="105" t="s">
        <v>213</v>
      </c>
    </row>
    <row r="96" spans="1:11" x14ac:dyDescent="0.25">
      <c r="A96" s="15" t="s">
        <v>66</v>
      </c>
      <c r="B96" s="18">
        <v>576.54999999999995</v>
      </c>
      <c r="C96" s="41" t="s">
        <v>18</v>
      </c>
      <c r="D96" s="18">
        <v>576.54999999999995</v>
      </c>
      <c r="E96" s="41" t="s">
        <v>18</v>
      </c>
      <c r="F96" s="65" t="s">
        <v>313</v>
      </c>
      <c r="G96" s="41" t="s">
        <v>18</v>
      </c>
      <c r="H96" s="41" t="s">
        <v>18</v>
      </c>
    </row>
    <row r="97" spans="1:8" x14ac:dyDescent="0.25">
      <c r="A97" s="66" t="s">
        <v>130</v>
      </c>
      <c r="B97" s="74">
        <v>325.44</v>
      </c>
      <c r="C97" s="67">
        <v>33298.46</v>
      </c>
      <c r="D97" s="75">
        <v>325.44</v>
      </c>
      <c r="E97" s="64">
        <v>33298.46</v>
      </c>
      <c r="F97" s="65" t="s">
        <v>316</v>
      </c>
      <c r="G97" s="64">
        <v>33298.46</v>
      </c>
      <c r="H97" s="105" t="s">
        <v>143</v>
      </c>
    </row>
    <row r="98" spans="1:8" x14ac:dyDescent="0.25">
      <c r="A98" s="66" t="s">
        <v>302</v>
      </c>
      <c r="B98" s="12">
        <v>4.45</v>
      </c>
      <c r="C98" s="64">
        <v>73.47</v>
      </c>
      <c r="D98" s="12">
        <v>4.45</v>
      </c>
      <c r="E98" s="64">
        <v>73.47</v>
      </c>
      <c r="F98" s="65" t="s">
        <v>315</v>
      </c>
      <c r="G98" s="64">
        <v>73.47</v>
      </c>
      <c r="H98" s="105" t="s">
        <v>314</v>
      </c>
    </row>
    <row r="99" spans="1:8" x14ac:dyDescent="0.25">
      <c r="A99" s="66" t="s">
        <v>37</v>
      </c>
      <c r="B99" s="41" t="s">
        <v>18</v>
      </c>
      <c r="C99" s="67">
        <v>3412.29</v>
      </c>
      <c r="D99" s="41" t="s">
        <v>18</v>
      </c>
      <c r="E99" s="64">
        <v>3450.92</v>
      </c>
      <c r="F99" s="65" t="s">
        <v>313</v>
      </c>
      <c r="G99" s="64">
        <v>3450.92</v>
      </c>
      <c r="H99" s="105" t="s">
        <v>213</v>
      </c>
    </row>
    <row r="100" spans="1:8" x14ac:dyDescent="0.25">
      <c r="A100" s="66" t="s">
        <v>20</v>
      </c>
      <c r="B100" s="14">
        <v>1282.55</v>
      </c>
      <c r="C100" s="64">
        <v>90804.54</v>
      </c>
      <c r="D100" s="14">
        <v>1282.55</v>
      </c>
      <c r="E100" s="64">
        <v>89539.59</v>
      </c>
      <c r="F100" s="65" t="s">
        <v>313</v>
      </c>
      <c r="G100" s="64">
        <v>89539.59</v>
      </c>
      <c r="H100" s="105" t="s">
        <v>213</v>
      </c>
    </row>
    <row r="101" spans="1:8" x14ac:dyDescent="0.25">
      <c r="A101" s="66" t="s">
        <v>299</v>
      </c>
      <c r="B101" s="74">
        <v>626</v>
      </c>
      <c r="C101" s="64">
        <v>11950.34</v>
      </c>
      <c r="D101" s="12">
        <v>626</v>
      </c>
      <c r="E101" s="18">
        <v>11783.86</v>
      </c>
      <c r="F101" s="65" t="s">
        <v>313</v>
      </c>
      <c r="G101" s="18">
        <v>11783.86</v>
      </c>
      <c r="H101" s="105" t="s">
        <v>213</v>
      </c>
    </row>
    <row r="102" spans="1:8" x14ac:dyDescent="0.25">
      <c r="A102" s="66" t="s">
        <v>16</v>
      </c>
      <c r="B102" s="12">
        <v>791.2</v>
      </c>
      <c r="C102" s="64">
        <v>38223.68</v>
      </c>
      <c r="D102" s="12">
        <v>639</v>
      </c>
      <c r="E102" s="18">
        <v>22395.45</v>
      </c>
      <c r="F102" s="77" t="s">
        <v>312</v>
      </c>
      <c r="G102" s="18">
        <v>22395.45</v>
      </c>
      <c r="H102" s="105" t="s">
        <v>39</v>
      </c>
    </row>
    <row r="104" spans="1:8" x14ac:dyDescent="0.25">
      <c r="A104" s="72" t="s">
        <v>38</v>
      </c>
      <c r="B104" s="407" t="s">
        <v>31</v>
      </c>
      <c r="C104" s="407"/>
      <c r="D104" s="407" t="s">
        <v>30</v>
      </c>
      <c r="E104" s="407"/>
      <c r="F104" s="407"/>
    </row>
    <row r="105" spans="1:8" ht="45" x14ac:dyDescent="0.25">
      <c r="A105" s="71" t="s">
        <v>29</v>
      </c>
      <c r="B105" s="71" t="s">
        <v>28</v>
      </c>
      <c r="C105" s="70" t="s">
        <v>27</v>
      </c>
      <c r="D105" s="71" t="s">
        <v>26</v>
      </c>
      <c r="E105" s="70" t="s">
        <v>25</v>
      </c>
      <c r="F105" s="69" t="s">
        <v>24</v>
      </c>
      <c r="G105" s="305" t="s">
        <v>251</v>
      </c>
      <c r="H105" s="305" t="s">
        <v>250</v>
      </c>
    </row>
    <row r="106" spans="1:8" x14ac:dyDescent="0.25">
      <c r="A106" s="15" t="s">
        <v>21</v>
      </c>
      <c r="B106" s="18">
        <v>1294.31</v>
      </c>
      <c r="C106" s="64">
        <v>173489.31</v>
      </c>
      <c r="D106" s="18">
        <v>1292.8599999999999</v>
      </c>
      <c r="E106" s="64">
        <v>146680.01999999999</v>
      </c>
      <c r="F106" s="65" t="s">
        <v>309</v>
      </c>
      <c r="G106" s="64">
        <v>146680.01999999999</v>
      </c>
      <c r="H106" s="105" t="s">
        <v>308</v>
      </c>
    </row>
    <row r="107" spans="1:8" x14ac:dyDescent="0.25">
      <c r="A107" s="15" t="s">
        <v>19</v>
      </c>
      <c r="B107" s="18">
        <v>1294.31</v>
      </c>
      <c r="C107" s="67">
        <v>101410.51</v>
      </c>
      <c r="D107" s="18">
        <v>1292.8599999999999</v>
      </c>
      <c r="E107" s="64">
        <v>79577.78</v>
      </c>
      <c r="F107" s="65" t="s">
        <v>309</v>
      </c>
      <c r="G107" s="64">
        <v>79577.78</v>
      </c>
      <c r="H107" s="105" t="s">
        <v>308</v>
      </c>
    </row>
    <row r="108" spans="1:8" x14ac:dyDescent="0.25">
      <c r="A108" s="15" t="s">
        <v>66</v>
      </c>
      <c r="B108" s="18">
        <v>579.09</v>
      </c>
      <c r="C108" s="41" t="s">
        <v>18</v>
      </c>
      <c r="D108" s="18">
        <v>579.09</v>
      </c>
      <c r="E108" s="41" t="s">
        <v>18</v>
      </c>
      <c r="F108" s="65" t="s">
        <v>309</v>
      </c>
      <c r="G108" s="41" t="s">
        <v>18</v>
      </c>
      <c r="H108" s="41" t="s">
        <v>18</v>
      </c>
    </row>
    <row r="109" spans="1:8" x14ac:dyDescent="0.25">
      <c r="A109" s="66" t="s">
        <v>130</v>
      </c>
      <c r="B109" s="1">
        <v>337.08</v>
      </c>
      <c r="C109" s="67">
        <v>35140.949999999997</v>
      </c>
      <c r="D109" s="75">
        <v>337.08</v>
      </c>
      <c r="E109" s="64">
        <v>30924.02</v>
      </c>
      <c r="F109" s="65" t="s">
        <v>311</v>
      </c>
      <c r="G109" s="64">
        <v>30924.02</v>
      </c>
      <c r="H109" s="105" t="s">
        <v>310</v>
      </c>
    </row>
    <row r="110" spans="1:8" x14ac:dyDescent="0.25">
      <c r="A110" s="66" t="s">
        <v>302</v>
      </c>
      <c r="B110" s="12">
        <v>4.45</v>
      </c>
      <c r="C110" s="64">
        <v>73.47</v>
      </c>
      <c r="D110" s="12">
        <v>4.45</v>
      </c>
      <c r="E110" s="64">
        <v>64.650000000000006</v>
      </c>
      <c r="F110" s="65" t="s">
        <v>309</v>
      </c>
      <c r="G110" s="64">
        <v>64.650000000000006</v>
      </c>
      <c r="H110" s="105" t="s">
        <v>308</v>
      </c>
    </row>
    <row r="111" spans="1:8" x14ac:dyDescent="0.25">
      <c r="A111" s="66" t="s">
        <v>37</v>
      </c>
      <c r="B111" s="41" t="s">
        <v>18</v>
      </c>
      <c r="C111" s="67">
        <v>3644.12</v>
      </c>
      <c r="D111" s="41" t="s">
        <v>18</v>
      </c>
      <c r="E111" s="64">
        <v>3206.83</v>
      </c>
      <c r="F111" s="65" t="s">
        <v>309</v>
      </c>
      <c r="G111" s="64">
        <v>3206.83</v>
      </c>
      <c r="H111" s="105" t="s">
        <v>308</v>
      </c>
    </row>
    <row r="112" spans="1:8" x14ac:dyDescent="0.25">
      <c r="A112" s="66" t="s">
        <v>20</v>
      </c>
      <c r="B112" s="14">
        <v>1292.8599999999999</v>
      </c>
      <c r="C112" s="64">
        <v>92012.85</v>
      </c>
      <c r="D112" s="18">
        <v>1292.8599999999999</v>
      </c>
      <c r="E112" s="64">
        <v>79875.03</v>
      </c>
      <c r="F112" s="65" t="s">
        <v>309</v>
      </c>
      <c r="G112" s="64">
        <v>79875.03</v>
      </c>
      <c r="H112" s="105" t="s">
        <v>308</v>
      </c>
    </row>
    <row r="113" spans="1:9" x14ac:dyDescent="0.25">
      <c r="A113" s="66" t="s">
        <v>299</v>
      </c>
      <c r="B113" s="74">
        <v>548</v>
      </c>
      <c r="C113" s="64">
        <v>9321.48</v>
      </c>
      <c r="D113" s="12">
        <v>548</v>
      </c>
      <c r="E113" s="18">
        <v>8091.84</v>
      </c>
      <c r="F113" s="65" t="s">
        <v>307</v>
      </c>
      <c r="G113" s="18">
        <v>8091.84</v>
      </c>
      <c r="H113" s="105" t="s">
        <v>306</v>
      </c>
    </row>
    <row r="114" spans="1:9" x14ac:dyDescent="0.25">
      <c r="A114" s="66" t="s">
        <v>16</v>
      </c>
      <c r="B114" s="14">
        <v>804.5</v>
      </c>
      <c r="C114" s="64">
        <v>37380.14</v>
      </c>
      <c r="D114" s="14">
        <v>631.29999999999995</v>
      </c>
      <c r="E114" s="18">
        <v>20447.7</v>
      </c>
      <c r="F114" s="77" t="s">
        <v>305</v>
      </c>
      <c r="G114" s="18">
        <v>20447.7</v>
      </c>
      <c r="H114" s="105" t="s">
        <v>134</v>
      </c>
    </row>
    <row r="116" spans="1:9" x14ac:dyDescent="0.25">
      <c r="A116" s="72" t="s">
        <v>32</v>
      </c>
      <c r="B116" s="407" t="s">
        <v>31</v>
      </c>
      <c r="C116" s="407"/>
      <c r="D116" s="407" t="s">
        <v>30</v>
      </c>
      <c r="E116" s="407"/>
      <c r="F116" s="407"/>
    </row>
    <row r="117" spans="1:9" ht="45" x14ac:dyDescent="0.25">
      <c r="A117" s="71" t="s">
        <v>29</v>
      </c>
      <c r="B117" s="71" t="s">
        <v>28</v>
      </c>
      <c r="C117" s="70" t="s">
        <v>27</v>
      </c>
      <c r="D117" s="71" t="s">
        <v>26</v>
      </c>
      <c r="E117" s="70" t="s">
        <v>25</v>
      </c>
      <c r="F117" s="69" t="s">
        <v>24</v>
      </c>
      <c r="G117" s="305" t="s">
        <v>251</v>
      </c>
      <c r="H117" s="305" t="s">
        <v>250</v>
      </c>
    </row>
    <row r="118" spans="1:9" x14ac:dyDescent="0.25">
      <c r="A118" s="15" t="s">
        <v>21</v>
      </c>
      <c r="B118" s="99" t="s">
        <v>304</v>
      </c>
      <c r="C118" s="64">
        <v>174102.01</v>
      </c>
      <c r="D118" s="99" t="s">
        <v>304</v>
      </c>
      <c r="E118" s="64">
        <v>166107.82999999999</v>
      </c>
      <c r="F118" s="65" t="s">
        <v>301</v>
      </c>
      <c r="G118" s="64">
        <v>166107.82999999999</v>
      </c>
      <c r="H118" s="105" t="s">
        <v>300</v>
      </c>
    </row>
    <row r="119" spans="1:9" x14ac:dyDescent="0.25">
      <c r="A119" s="15" t="s">
        <v>19</v>
      </c>
      <c r="B119" s="18">
        <v>1285.3499999999999</v>
      </c>
      <c r="C119" s="67">
        <v>100571.72</v>
      </c>
      <c r="D119" s="18">
        <v>1285.3499999999999</v>
      </c>
      <c r="E119" s="64">
        <v>89880.73</v>
      </c>
      <c r="F119" s="65" t="s">
        <v>301</v>
      </c>
      <c r="G119" s="64">
        <v>89880.73</v>
      </c>
      <c r="H119" s="105" t="s">
        <v>300</v>
      </c>
    </row>
    <row r="120" spans="1:9" x14ac:dyDescent="0.25">
      <c r="A120" s="15" t="s">
        <v>66</v>
      </c>
      <c r="B120" s="18">
        <v>578.96</v>
      </c>
      <c r="C120" s="41" t="s">
        <v>18</v>
      </c>
      <c r="D120" s="18">
        <v>578.92999999999995</v>
      </c>
      <c r="E120" s="41" t="s">
        <v>18</v>
      </c>
      <c r="F120" s="65" t="s">
        <v>301</v>
      </c>
      <c r="G120" s="41" t="s">
        <v>18</v>
      </c>
      <c r="H120" s="41" t="s">
        <v>18</v>
      </c>
    </row>
    <row r="121" spans="1:9" x14ac:dyDescent="0.25">
      <c r="A121" s="66" t="s">
        <v>130</v>
      </c>
      <c r="B121" s="1">
        <v>244.58</v>
      </c>
      <c r="C121" s="67">
        <v>27063.79</v>
      </c>
      <c r="D121" s="75"/>
      <c r="E121" s="64"/>
      <c r="F121" s="174" t="s">
        <v>303</v>
      </c>
      <c r="G121" s="41" t="s">
        <v>18</v>
      </c>
      <c r="H121" s="41" t="s">
        <v>18</v>
      </c>
    </row>
    <row r="122" spans="1:9" x14ac:dyDescent="0.25">
      <c r="A122" s="66" t="s">
        <v>302</v>
      </c>
      <c r="B122" s="12">
        <v>4.46</v>
      </c>
      <c r="C122" s="64">
        <v>73.63</v>
      </c>
      <c r="D122" s="12">
        <v>4.46</v>
      </c>
      <c r="E122" s="64">
        <v>73.63</v>
      </c>
      <c r="F122" s="65" t="s">
        <v>301</v>
      </c>
      <c r="G122" s="64">
        <v>73.63</v>
      </c>
      <c r="H122" s="105" t="s">
        <v>300</v>
      </c>
    </row>
    <row r="123" spans="1:9" x14ac:dyDescent="0.25">
      <c r="A123" s="66" t="s">
        <v>37</v>
      </c>
      <c r="B123" s="41" t="s">
        <v>18</v>
      </c>
      <c r="C123" s="67">
        <v>3530.75</v>
      </c>
      <c r="D123" s="41" t="s">
        <v>18</v>
      </c>
      <c r="E123" s="64">
        <v>3530.75</v>
      </c>
      <c r="F123" s="65" t="s">
        <v>301</v>
      </c>
      <c r="G123" s="64">
        <v>3530.75</v>
      </c>
      <c r="H123" s="105" t="s">
        <v>300</v>
      </c>
    </row>
    <row r="124" spans="1:9" x14ac:dyDescent="0.25">
      <c r="A124" s="66" t="s">
        <v>20</v>
      </c>
      <c r="B124" s="14">
        <v>1285.3599999999999</v>
      </c>
      <c r="C124" s="64">
        <v>92160.31</v>
      </c>
      <c r="D124" s="14">
        <v>1285.3599999999999</v>
      </c>
      <c r="E124" s="64">
        <v>90880.98</v>
      </c>
      <c r="F124" s="65" t="s">
        <v>301</v>
      </c>
      <c r="G124" s="64">
        <v>90880.98</v>
      </c>
      <c r="H124" s="105" t="s">
        <v>300</v>
      </c>
    </row>
    <row r="125" spans="1:9" x14ac:dyDescent="0.25">
      <c r="A125" s="66" t="s">
        <v>299</v>
      </c>
      <c r="B125" s="75">
        <v>461</v>
      </c>
      <c r="C125" s="64">
        <v>7989.13</v>
      </c>
      <c r="D125" s="12">
        <v>461</v>
      </c>
      <c r="E125" s="18">
        <v>7906</v>
      </c>
      <c r="F125" s="65" t="s">
        <v>298</v>
      </c>
      <c r="G125" s="104">
        <v>3994.56</v>
      </c>
      <c r="H125" s="22" t="s">
        <v>203</v>
      </c>
      <c r="I125" s="195"/>
    </row>
    <row r="126" spans="1:9" x14ac:dyDescent="0.25">
      <c r="A126" s="66"/>
      <c r="B126" s="74"/>
      <c r="C126" s="64"/>
      <c r="D126" s="12"/>
      <c r="E126" s="18"/>
      <c r="F126" s="65"/>
      <c r="G126" s="104">
        <v>3911.44</v>
      </c>
      <c r="H126" s="22" t="s">
        <v>254</v>
      </c>
    </row>
    <row r="127" spans="1:9" x14ac:dyDescent="0.25">
      <c r="A127" s="66" t="s">
        <v>16</v>
      </c>
      <c r="B127" s="14">
        <v>719.6</v>
      </c>
      <c r="C127" s="64">
        <v>27490.65</v>
      </c>
      <c r="D127" s="14">
        <v>579.4</v>
      </c>
      <c r="E127" s="18">
        <v>14732.45</v>
      </c>
      <c r="F127" s="77" t="s">
        <v>297</v>
      </c>
      <c r="G127" s="18">
        <v>14732.45</v>
      </c>
      <c r="H127" s="105" t="s">
        <v>200</v>
      </c>
    </row>
    <row r="129" spans="1:9" x14ac:dyDescent="0.25">
      <c r="A129" s="11" t="s">
        <v>14</v>
      </c>
    </row>
    <row r="130" spans="1:9" x14ac:dyDescent="0.25">
      <c r="A130" s="405" t="s">
        <v>13</v>
      </c>
      <c r="B130" s="405"/>
      <c r="C130" s="405"/>
      <c r="D130" s="405"/>
    </row>
    <row r="131" spans="1:9" x14ac:dyDescent="0.25">
      <c r="A131" s="10" t="s">
        <v>12</v>
      </c>
      <c r="B131" s="10"/>
      <c r="C131" s="10"/>
      <c r="D131" s="10"/>
      <c r="E131" s="10"/>
    </row>
    <row r="132" spans="1:9" x14ac:dyDescent="0.25">
      <c r="A132" s="10" t="s">
        <v>11</v>
      </c>
      <c r="B132" s="10"/>
      <c r="C132" s="10"/>
      <c r="D132" s="10"/>
      <c r="E132" s="10"/>
    </row>
    <row r="133" spans="1:9" x14ac:dyDescent="0.25">
      <c r="A133" s="10" t="s">
        <v>199</v>
      </c>
      <c r="B133" s="10"/>
      <c r="C133" s="10"/>
      <c r="D133" s="10"/>
      <c r="E133" s="10"/>
      <c r="I133" s="173"/>
    </row>
    <row r="134" spans="1:9" x14ac:dyDescent="0.25">
      <c r="A134" s="10" t="s">
        <v>198</v>
      </c>
      <c r="B134" s="10"/>
      <c r="C134" s="10"/>
      <c r="D134" s="10"/>
      <c r="E134" s="10"/>
    </row>
    <row r="135" spans="1:9" x14ac:dyDescent="0.25">
      <c r="A135" s="10" t="s">
        <v>296</v>
      </c>
      <c r="B135" s="10"/>
      <c r="C135" s="10"/>
      <c r="D135" s="10"/>
      <c r="E135" s="10"/>
    </row>
    <row r="136" spans="1:9" x14ac:dyDescent="0.25">
      <c r="A136" s="405" t="s">
        <v>10</v>
      </c>
      <c r="B136" s="405"/>
      <c r="C136" s="405"/>
      <c r="D136" s="405"/>
      <c r="E136" s="405"/>
      <c r="F136" s="405"/>
    </row>
    <row r="137" spans="1:9" x14ac:dyDescent="0.25">
      <c r="A137" s="405" t="s">
        <v>8</v>
      </c>
      <c r="B137" s="405"/>
      <c r="C137" s="405"/>
      <c r="D137" s="405"/>
      <c r="E137" s="405"/>
      <c r="F137" s="405"/>
    </row>
    <row r="138" spans="1:9" x14ac:dyDescent="0.25">
      <c r="A138" s="405" t="s">
        <v>7</v>
      </c>
      <c r="B138" s="405"/>
      <c r="C138" s="405"/>
      <c r="D138" s="405"/>
      <c r="E138" s="405"/>
      <c r="F138" s="405"/>
    </row>
    <row r="139" spans="1:9" x14ac:dyDescent="0.25">
      <c r="A139" s="9" t="s">
        <v>295</v>
      </c>
      <c r="B139" s="9"/>
      <c r="C139" s="9"/>
      <c r="D139" s="9"/>
      <c r="E139" s="9"/>
      <c r="F139" s="9"/>
    </row>
    <row r="140" spans="1:9" x14ac:dyDescent="0.25">
      <c r="A140" s="406" t="s">
        <v>2</v>
      </c>
      <c r="B140" s="406"/>
      <c r="C140" s="406"/>
      <c r="D140" s="406"/>
    </row>
    <row r="141" spans="1:9" x14ac:dyDescent="0.25">
      <c r="A141" s="406" t="s">
        <v>1</v>
      </c>
      <c r="B141" s="406"/>
      <c r="C141" s="406"/>
      <c r="D141" s="406"/>
    </row>
    <row r="143" spans="1:9" x14ac:dyDescent="0.25">
      <c r="A143" s="43" t="s">
        <v>294</v>
      </c>
    </row>
    <row r="144" spans="1:9" ht="75" x14ac:dyDescent="0.25">
      <c r="A144" s="133" t="s">
        <v>196</v>
      </c>
      <c r="B144" s="95" t="s">
        <v>195</v>
      </c>
      <c r="C144" s="95" t="s">
        <v>194</v>
      </c>
      <c r="D144" s="95" t="s">
        <v>193</v>
      </c>
      <c r="E144" s="134" t="s">
        <v>192</v>
      </c>
      <c r="F144" s="133" t="s">
        <v>191</v>
      </c>
    </row>
    <row r="145" spans="1:6" ht="30" x14ac:dyDescent="0.25">
      <c r="A145" s="172" t="s">
        <v>293</v>
      </c>
      <c r="B145" s="122">
        <v>42626</v>
      </c>
      <c r="C145" s="171">
        <v>17492.77</v>
      </c>
      <c r="D145" s="106" t="s">
        <v>292</v>
      </c>
      <c r="E145" s="170" t="s">
        <v>291</v>
      </c>
      <c r="F145" s="120" t="s">
        <v>182</v>
      </c>
    </row>
    <row r="146" spans="1:6" x14ac:dyDescent="0.25">
      <c r="A146" s="12" t="s">
        <v>290</v>
      </c>
      <c r="B146" s="122">
        <v>41212</v>
      </c>
      <c r="C146" s="169">
        <v>365.08</v>
      </c>
      <c r="D146" s="41">
        <v>1291500440</v>
      </c>
      <c r="E146" s="12">
        <v>2009</v>
      </c>
      <c r="F146" s="120" t="s">
        <v>182</v>
      </c>
    </row>
    <row r="147" spans="1:6" x14ac:dyDescent="0.25">
      <c r="A147" s="12" t="s">
        <v>289</v>
      </c>
      <c r="B147" s="122">
        <v>40661</v>
      </c>
      <c r="C147" s="169">
        <v>411.08</v>
      </c>
      <c r="D147" s="41">
        <v>1191500027</v>
      </c>
      <c r="E147" s="100">
        <v>2011</v>
      </c>
      <c r="F147" s="120" t="s">
        <v>182</v>
      </c>
    </row>
  </sheetData>
  <mergeCells count="34">
    <mergeCell ref="A137:F137"/>
    <mergeCell ref="A138:F138"/>
    <mergeCell ref="A140:D140"/>
    <mergeCell ref="A141:D141"/>
    <mergeCell ref="B104:C104"/>
    <mergeCell ref="D104:F104"/>
    <mergeCell ref="B116:C116"/>
    <mergeCell ref="D116:F116"/>
    <mergeCell ref="A130:D130"/>
    <mergeCell ref="A136:F136"/>
    <mergeCell ref="B73:C73"/>
    <mergeCell ref="D73:F73"/>
    <mergeCell ref="B82:C82"/>
    <mergeCell ref="D82:F82"/>
    <mergeCell ref="B92:C92"/>
    <mergeCell ref="D92:F92"/>
    <mergeCell ref="B47:C47"/>
    <mergeCell ref="D47:F47"/>
    <mergeCell ref="B55:C55"/>
    <mergeCell ref="D55:F55"/>
    <mergeCell ref="B64:C64"/>
    <mergeCell ref="D64:F64"/>
    <mergeCell ref="B24:C24"/>
    <mergeCell ref="D24:F24"/>
    <mergeCell ref="B31:C31"/>
    <mergeCell ref="D31:F31"/>
    <mergeCell ref="B38:C38"/>
    <mergeCell ref="D38:F38"/>
    <mergeCell ref="B3:C3"/>
    <mergeCell ref="D3:F3"/>
    <mergeCell ref="B9:C9"/>
    <mergeCell ref="D9:F9"/>
    <mergeCell ref="B17:C17"/>
    <mergeCell ref="D17:F17"/>
  </mergeCells>
  <pageMargins left="0.7" right="0.7" top="0.75" bottom="0.75" header="0.3" footer="0.3"/>
  <pageSetup scale="6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opLeftCell="D22" workbookViewId="0">
      <selection activeCell="H10" sqref="H10"/>
    </sheetView>
  </sheetViews>
  <sheetFormatPr defaultRowHeight="15" x14ac:dyDescent="0.25"/>
  <cols>
    <col min="1" max="1" width="17.5703125" style="1" customWidth="1"/>
    <col min="2" max="2" width="12.85546875" style="1" customWidth="1"/>
    <col min="3" max="3" width="12.42578125" style="24" customWidth="1"/>
    <col min="4" max="4" width="12.85546875" style="1" customWidth="1"/>
    <col min="5" max="5" width="15.28515625" style="24" customWidth="1"/>
    <col min="6" max="6" width="42.42578125" style="1" customWidth="1"/>
    <col min="7" max="7" width="14.42578125" style="1" bestFit="1" customWidth="1"/>
    <col min="8" max="8" width="10.140625" style="1" bestFit="1" customWidth="1"/>
    <col min="9" max="10" width="14.42578125" style="1" bestFit="1" customWidth="1"/>
    <col min="11" max="16384" width="9.140625" style="1"/>
  </cols>
  <sheetData>
    <row r="1" spans="1:10" x14ac:dyDescent="0.25">
      <c r="A1" s="43" t="s">
        <v>405</v>
      </c>
    </row>
    <row r="3" spans="1:10" x14ac:dyDescent="0.25">
      <c r="A3" s="21" t="s">
        <v>92</v>
      </c>
      <c r="B3" s="407" t="s">
        <v>31</v>
      </c>
      <c r="C3" s="407"/>
      <c r="D3" s="407" t="s">
        <v>30</v>
      </c>
      <c r="E3" s="407"/>
      <c r="F3" s="407"/>
    </row>
    <row r="4" spans="1:10" ht="45" x14ac:dyDescent="0.25">
      <c r="A4" s="19" t="s">
        <v>29</v>
      </c>
      <c r="B4" s="19" t="s">
        <v>28</v>
      </c>
      <c r="C4" s="20" t="s">
        <v>80</v>
      </c>
      <c r="D4" s="19" t="s">
        <v>26</v>
      </c>
      <c r="E4" s="20" t="s">
        <v>79</v>
      </c>
      <c r="F4" s="19" t="s">
        <v>24</v>
      </c>
      <c r="G4" s="305" t="s">
        <v>251</v>
      </c>
      <c r="H4" s="305" t="s">
        <v>250</v>
      </c>
    </row>
    <row r="5" spans="1:10" x14ac:dyDescent="0.25">
      <c r="A5" s="15" t="s">
        <v>21</v>
      </c>
      <c r="B5" s="12">
        <v>647.77</v>
      </c>
      <c r="C5" s="17" t="s">
        <v>404</v>
      </c>
      <c r="D5" s="12">
        <v>647.77</v>
      </c>
      <c r="E5" s="17">
        <v>1145678.4099999999</v>
      </c>
      <c r="F5" s="42" t="s">
        <v>402</v>
      </c>
      <c r="G5" s="17">
        <v>1145678.4099999999</v>
      </c>
      <c r="H5" s="186">
        <v>38349</v>
      </c>
    </row>
    <row r="6" spans="1:10" x14ac:dyDescent="0.25">
      <c r="A6" s="15" t="s">
        <v>50</v>
      </c>
      <c r="B6" s="12">
        <v>647.77</v>
      </c>
      <c r="C6" s="17" t="s">
        <v>403</v>
      </c>
      <c r="D6" s="12">
        <v>647.77</v>
      </c>
      <c r="E6" s="17">
        <v>1910273.73</v>
      </c>
      <c r="F6" s="42" t="s">
        <v>402</v>
      </c>
      <c r="G6" s="17">
        <v>1910273.73</v>
      </c>
      <c r="H6" s="186">
        <v>38349</v>
      </c>
    </row>
    <row r="7" spans="1:10" x14ac:dyDescent="0.25">
      <c r="J7" s="31"/>
    </row>
    <row r="8" spans="1:10" x14ac:dyDescent="0.25">
      <c r="A8" s="21" t="s">
        <v>90</v>
      </c>
      <c r="B8" s="407" t="s">
        <v>31</v>
      </c>
      <c r="C8" s="407"/>
      <c r="D8" s="407" t="s">
        <v>30</v>
      </c>
      <c r="E8" s="407"/>
      <c r="F8" s="407"/>
    </row>
    <row r="9" spans="1:10" ht="45" x14ac:dyDescent="0.25">
      <c r="A9" s="19" t="s">
        <v>29</v>
      </c>
      <c r="B9" s="19" t="s">
        <v>28</v>
      </c>
      <c r="C9" s="20" t="s">
        <v>80</v>
      </c>
      <c r="D9" s="19" t="s">
        <v>26</v>
      </c>
      <c r="E9" s="20" t="s">
        <v>79</v>
      </c>
      <c r="F9" s="19" t="s">
        <v>24</v>
      </c>
      <c r="G9" s="305" t="s">
        <v>251</v>
      </c>
      <c r="H9" s="305" t="s">
        <v>250</v>
      </c>
    </row>
    <row r="10" spans="1:10" x14ac:dyDescent="0.25">
      <c r="A10" s="15" t="s">
        <v>21</v>
      </c>
      <c r="B10" s="12">
        <v>647.77</v>
      </c>
      <c r="C10" s="17" t="s">
        <v>401</v>
      </c>
      <c r="D10" s="12">
        <v>647.77</v>
      </c>
      <c r="E10" s="17">
        <v>1360122.67</v>
      </c>
      <c r="F10" s="12" t="s">
        <v>398</v>
      </c>
      <c r="G10" s="17">
        <v>1360122.67</v>
      </c>
      <c r="H10" s="186">
        <v>38706</v>
      </c>
    </row>
    <row r="11" spans="1:10" x14ac:dyDescent="0.25">
      <c r="A11" s="15" t="s">
        <v>89</v>
      </c>
      <c r="B11" s="41" t="s">
        <v>18</v>
      </c>
      <c r="C11" s="41" t="s">
        <v>18</v>
      </c>
      <c r="D11" s="41" t="s">
        <v>18</v>
      </c>
      <c r="E11" s="17">
        <v>14607.21</v>
      </c>
      <c r="F11" s="12" t="s">
        <v>400</v>
      </c>
      <c r="G11" s="17">
        <v>14607.21</v>
      </c>
      <c r="H11" s="186">
        <v>39272</v>
      </c>
    </row>
    <row r="12" spans="1:10" x14ac:dyDescent="0.25">
      <c r="A12" s="15" t="s">
        <v>50</v>
      </c>
      <c r="B12" s="12">
        <v>647.77</v>
      </c>
      <c r="C12" s="17" t="s">
        <v>399</v>
      </c>
      <c r="D12" s="12">
        <v>647.77</v>
      </c>
      <c r="E12" s="17">
        <v>1948492.16</v>
      </c>
      <c r="F12" s="12" t="s">
        <v>398</v>
      </c>
      <c r="G12" s="17">
        <v>1948492.16</v>
      </c>
      <c r="H12" s="186">
        <v>38706</v>
      </c>
    </row>
    <row r="13" spans="1:10" x14ac:dyDescent="0.25">
      <c r="A13" s="15" t="s">
        <v>83</v>
      </c>
      <c r="B13" s="12">
        <v>148</v>
      </c>
      <c r="C13" s="17" t="s">
        <v>397</v>
      </c>
      <c r="D13" s="12">
        <v>130</v>
      </c>
      <c r="E13" s="17">
        <v>559000</v>
      </c>
      <c r="F13" s="12" t="s">
        <v>396</v>
      </c>
      <c r="G13" s="17">
        <v>559000</v>
      </c>
      <c r="H13" s="186">
        <v>38800</v>
      </c>
      <c r="J13" s="31"/>
    </row>
    <row r="15" spans="1:10" x14ac:dyDescent="0.25">
      <c r="A15" s="21" t="s">
        <v>85</v>
      </c>
      <c r="B15" s="407" t="s">
        <v>31</v>
      </c>
      <c r="C15" s="407"/>
      <c r="D15" s="407" t="s">
        <v>30</v>
      </c>
      <c r="E15" s="407"/>
      <c r="F15" s="407"/>
    </row>
    <row r="16" spans="1:10" ht="45" x14ac:dyDescent="0.25">
      <c r="A16" s="19" t="s">
        <v>29</v>
      </c>
      <c r="B16" s="19" t="s">
        <v>28</v>
      </c>
      <c r="C16" s="20" t="s">
        <v>80</v>
      </c>
      <c r="D16" s="19" t="s">
        <v>26</v>
      </c>
      <c r="E16" s="20" t="s">
        <v>79</v>
      </c>
      <c r="F16" s="19" t="s">
        <v>24</v>
      </c>
      <c r="G16" s="305" t="s">
        <v>251</v>
      </c>
      <c r="H16" s="305" t="s">
        <v>250</v>
      </c>
    </row>
    <row r="17" spans="1:10" x14ac:dyDescent="0.25">
      <c r="A17" s="15" t="s">
        <v>21</v>
      </c>
      <c r="B17" s="12">
        <v>647.77</v>
      </c>
      <c r="C17" s="17" t="s">
        <v>395</v>
      </c>
      <c r="D17" s="12">
        <v>647.77</v>
      </c>
      <c r="E17" s="17">
        <v>1593468.86</v>
      </c>
      <c r="F17" s="12" t="s">
        <v>393</v>
      </c>
      <c r="G17" s="17">
        <v>1593468.86</v>
      </c>
      <c r="H17" s="186">
        <v>39058</v>
      </c>
    </row>
    <row r="18" spans="1:10" x14ac:dyDescent="0.25">
      <c r="A18" s="15" t="s">
        <v>50</v>
      </c>
      <c r="B18" s="12">
        <v>647.77</v>
      </c>
      <c r="C18" s="17" t="s">
        <v>394</v>
      </c>
      <c r="D18" s="12">
        <v>647.77</v>
      </c>
      <c r="E18" s="40">
        <v>1987358.36</v>
      </c>
      <c r="F18" s="12" t="s">
        <v>393</v>
      </c>
      <c r="G18" s="40">
        <v>1987358.36</v>
      </c>
      <c r="H18" s="186">
        <v>39058</v>
      </c>
    </row>
    <row r="19" spans="1:10" x14ac:dyDescent="0.25">
      <c r="A19" s="15" t="s">
        <v>83</v>
      </c>
      <c r="B19" s="12">
        <v>68</v>
      </c>
      <c r="C19" s="17" t="s">
        <v>392</v>
      </c>
      <c r="D19" s="12">
        <v>58</v>
      </c>
      <c r="E19" s="17">
        <v>163406.88</v>
      </c>
      <c r="F19" s="12" t="s">
        <v>391</v>
      </c>
      <c r="G19" s="17">
        <v>163406.88</v>
      </c>
      <c r="H19" s="186">
        <v>39052</v>
      </c>
      <c r="J19" s="31"/>
    </row>
    <row r="21" spans="1:10" x14ac:dyDescent="0.25">
      <c r="A21" s="21" t="s">
        <v>81</v>
      </c>
      <c r="B21" s="407" t="s">
        <v>31</v>
      </c>
      <c r="C21" s="407"/>
      <c r="D21" s="407" t="s">
        <v>30</v>
      </c>
      <c r="E21" s="407"/>
      <c r="F21" s="407"/>
    </row>
    <row r="22" spans="1:10" ht="45" x14ac:dyDescent="0.25">
      <c r="A22" s="19" t="s">
        <v>29</v>
      </c>
      <c r="B22" s="19" t="s">
        <v>28</v>
      </c>
      <c r="C22" s="20" t="s">
        <v>80</v>
      </c>
      <c r="D22" s="19" t="s">
        <v>26</v>
      </c>
      <c r="E22" s="20" t="s">
        <v>79</v>
      </c>
      <c r="F22" s="19" t="s">
        <v>24</v>
      </c>
      <c r="G22" s="305" t="s">
        <v>251</v>
      </c>
      <c r="H22" s="305" t="s">
        <v>250</v>
      </c>
    </row>
    <row r="23" spans="1:10" x14ac:dyDescent="0.25">
      <c r="A23" s="15" t="s">
        <v>21</v>
      </c>
      <c r="B23" s="12">
        <v>640.89</v>
      </c>
      <c r="C23" s="17" t="s">
        <v>390</v>
      </c>
      <c r="D23" s="12">
        <v>599.08000000000004</v>
      </c>
      <c r="E23" s="17">
        <v>1316067.32</v>
      </c>
      <c r="F23" s="12" t="s">
        <v>389</v>
      </c>
      <c r="G23" s="17">
        <v>1316067.32</v>
      </c>
      <c r="H23" s="185">
        <v>39426</v>
      </c>
    </row>
    <row r="24" spans="1:10" x14ac:dyDescent="0.25">
      <c r="A24" s="15" t="s">
        <v>50</v>
      </c>
      <c r="B24" s="12">
        <v>640.89</v>
      </c>
      <c r="C24" s="17" t="s">
        <v>388</v>
      </c>
      <c r="D24" s="12">
        <v>599.08000000000004</v>
      </c>
      <c r="E24" s="17">
        <v>1612874.34</v>
      </c>
      <c r="F24" s="12" t="s">
        <v>387</v>
      </c>
      <c r="G24" s="17">
        <v>1612874.34</v>
      </c>
      <c r="H24" s="185">
        <v>39436</v>
      </c>
    </row>
    <row r="25" spans="1:10" x14ac:dyDescent="0.25">
      <c r="A25" s="15" t="s">
        <v>16</v>
      </c>
      <c r="B25" s="14">
        <v>73.400000000000006</v>
      </c>
      <c r="C25" s="17" t="s">
        <v>386</v>
      </c>
      <c r="D25" s="14">
        <v>67.3</v>
      </c>
      <c r="E25" s="17">
        <v>289390</v>
      </c>
      <c r="F25" s="12" t="s">
        <v>385</v>
      </c>
      <c r="G25" s="17">
        <v>289390</v>
      </c>
      <c r="H25" s="185">
        <v>39503</v>
      </c>
    </row>
    <row r="27" spans="1:10" x14ac:dyDescent="0.25">
      <c r="A27" s="21" t="s">
        <v>75</v>
      </c>
      <c r="B27" s="407" t="s">
        <v>31</v>
      </c>
      <c r="C27" s="407"/>
      <c r="D27" s="407" t="s">
        <v>30</v>
      </c>
      <c r="E27" s="407"/>
      <c r="F27" s="407"/>
    </row>
    <row r="28" spans="1:10" ht="45" x14ac:dyDescent="0.25">
      <c r="A28" s="19" t="s">
        <v>29</v>
      </c>
      <c r="B28" s="19" t="s">
        <v>28</v>
      </c>
      <c r="C28" s="20" t="s">
        <v>27</v>
      </c>
      <c r="D28" s="19" t="s">
        <v>26</v>
      </c>
      <c r="E28" s="20" t="s">
        <v>25</v>
      </c>
      <c r="F28" s="19" t="s">
        <v>24</v>
      </c>
      <c r="G28" s="305" t="s">
        <v>251</v>
      </c>
      <c r="H28" s="305" t="s">
        <v>250</v>
      </c>
      <c r="I28" s="191" t="s">
        <v>781</v>
      </c>
    </row>
    <row r="29" spans="1:10" x14ac:dyDescent="0.25">
      <c r="A29" s="15" t="s">
        <v>21</v>
      </c>
      <c r="B29" s="12">
        <v>599.08000000000004</v>
      </c>
      <c r="C29" s="17" t="s">
        <v>384</v>
      </c>
      <c r="D29" s="12">
        <v>599.08000000000004</v>
      </c>
      <c r="E29" s="17">
        <v>57895.09</v>
      </c>
      <c r="F29" s="12" t="s">
        <v>382</v>
      </c>
      <c r="G29" s="17">
        <v>57895.09</v>
      </c>
      <c r="H29" s="185">
        <v>39797</v>
      </c>
      <c r="I29" s="17">
        <f>G29*30.3</f>
        <v>1754221.227</v>
      </c>
    </row>
    <row r="30" spans="1:10" x14ac:dyDescent="0.25">
      <c r="A30" s="15" t="s">
        <v>50</v>
      </c>
      <c r="B30" s="12">
        <v>599.08000000000004</v>
      </c>
      <c r="C30" s="17" t="s">
        <v>383</v>
      </c>
      <c r="D30" s="12">
        <v>599.08000000000004</v>
      </c>
      <c r="E30" s="38" t="s">
        <v>381</v>
      </c>
      <c r="F30" s="12" t="s">
        <v>382</v>
      </c>
      <c r="G30" s="34" t="s">
        <v>381</v>
      </c>
      <c r="H30" s="63">
        <v>39797</v>
      </c>
      <c r="I30" s="17">
        <v>1874521.32</v>
      </c>
    </row>
    <row r="31" spans="1:10" x14ac:dyDescent="0.25">
      <c r="A31" s="15" t="s">
        <v>16</v>
      </c>
      <c r="B31" s="14">
        <v>70.400000000000006</v>
      </c>
      <c r="C31" s="17" t="s">
        <v>380</v>
      </c>
      <c r="D31" s="14">
        <v>59.2</v>
      </c>
      <c r="E31" s="17">
        <v>8081.45</v>
      </c>
      <c r="F31" s="188" t="s">
        <v>379</v>
      </c>
      <c r="G31" s="17">
        <v>8081.45</v>
      </c>
      <c r="H31" s="185">
        <v>39779</v>
      </c>
      <c r="I31" s="17">
        <f>G31*30.3</f>
        <v>244867.935</v>
      </c>
    </row>
    <row r="32" spans="1:10" x14ac:dyDescent="0.25">
      <c r="A32" s="15" t="s">
        <v>71</v>
      </c>
      <c r="B32" s="12">
        <v>50</v>
      </c>
      <c r="C32" s="17" t="s">
        <v>378</v>
      </c>
      <c r="D32" s="14">
        <v>0</v>
      </c>
      <c r="E32" s="13">
        <v>0</v>
      </c>
      <c r="F32" s="12" t="s">
        <v>377</v>
      </c>
      <c r="G32" s="13" t="s">
        <v>778</v>
      </c>
      <c r="H32" s="41" t="s">
        <v>778</v>
      </c>
    </row>
    <row r="33" spans="1:8" x14ac:dyDescent="0.25">
      <c r="A33" s="27" t="s">
        <v>68</v>
      </c>
      <c r="B33" s="4"/>
      <c r="C33" s="26"/>
      <c r="D33" s="30"/>
      <c r="E33" s="187"/>
      <c r="F33" s="4"/>
    </row>
    <row r="35" spans="1:8" x14ac:dyDescent="0.25">
      <c r="A35" s="21" t="s">
        <v>67</v>
      </c>
      <c r="B35" s="407" t="s">
        <v>31</v>
      </c>
      <c r="C35" s="407"/>
      <c r="D35" s="407" t="s">
        <v>30</v>
      </c>
      <c r="E35" s="407"/>
      <c r="F35" s="407"/>
    </row>
    <row r="36" spans="1:8" ht="45" x14ac:dyDescent="0.25">
      <c r="A36" s="19" t="s">
        <v>29</v>
      </c>
      <c r="B36" s="19" t="s">
        <v>28</v>
      </c>
      <c r="C36" s="20" t="s">
        <v>27</v>
      </c>
      <c r="D36" s="19" t="s">
        <v>26</v>
      </c>
      <c r="E36" s="20" t="s">
        <v>25</v>
      </c>
      <c r="F36" s="19" t="s">
        <v>24</v>
      </c>
      <c r="G36" s="305" t="s">
        <v>251</v>
      </c>
      <c r="H36" s="305" t="s">
        <v>250</v>
      </c>
    </row>
    <row r="37" spans="1:8" x14ac:dyDescent="0.25">
      <c r="A37" s="15" t="s">
        <v>21</v>
      </c>
      <c r="B37" s="12">
        <v>598.01</v>
      </c>
      <c r="C37" s="17" t="s">
        <v>376</v>
      </c>
      <c r="D37" s="12">
        <v>66.13</v>
      </c>
      <c r="E37" s="37">
        <v>0</v>
      </c>
      <c r="F37" s="12" t="s">
        <v>375</v>
      </c>
      <c r="G37" s="13" t="s">
        <v>778</v>
      </c>
      <c r="H37" s="41" t="s">
        <v>778</v>
      </c>
    </row>
    <row r="38" spans="1:8" x14ac:dyDescent="0.25">
      <c r="A38" s="15" t="s">
        <v>50</v>
      </c>
      <c r="B38" s="12">
        <v>598.01</v>
      </c>
      <c r="C38" s="17" t="s">
        <v>374</v>
      </c>
      <c r="D38" s="75">
        <v>66.13</v>
      </c>
      <c r="E38" s="13">
        <v>0</v>
      </c>
      <c r="F38" s="12" t="s">
        <v>373</v>
      </c>
      <c r="G38" s="13" t="s">
        <v>778</v>
      </c>
      <c r="H38" s="41" t="s">
        <v>778</v>
      </c>
    </row>
    <row r="39" spans="1:8" x14ac:dyDescent="0.25">
      <c r="A39" s="15" t="s">
        <v>16</v>
      </c>
      <c r="B39" s="14">
        <v>70.400000000000006</v>
      </c>
      <c r="C39" s="17">
        <v>10419.200000000001</v>
      </c>
      <c r="D39" s="14">
        <v>55.5</v>
      </c>
      <c r="E39" s="17">
        <v>8214</v>
      </c>
      <c r="F39" s="12" t="s">
        <v>372</v>
      </c>
      <c r="G39" s="17">
        <v>8214</v>
      </c>
      <c r="H39" s="186">
        <v>40063</v>
      </c>
    </row>
    <row r="41" spans="1:8" x14ac:dyDescent="0.25">
      <c r="A41" s="21" t="s">
        <v>63</v>
      </c>
      <c r="B41" s="407" t="s">
        <v>31</v>
      </c>
      <c r="C41" s="407"/>
      <c r="D41" s="407" t="s">
        <v>30</v>
      </c>
      <c r="E41" s="407"/>
      <c r="F41" s="407"/>
    </row>
    <row r="42" spans="1:8" ht="45" x14ac:dyDescent="0.25">
      <c r="A42" s="19" t="s">
        <v>29</v>
      </c>
      <c r="B42" s="19" t="s">
        <v>28</v>
      </c>
      <c r="C42" s="20" t="s">
        <v>27</v>
      </c>
      <c r="D42" s="19" t="s">
        <v>26</v>
      </c>
      <c r="E42" s="20" t="s">
        <v>25</v>
      </c>
      <c r="F42" s="19" t="s">
        <v>24</v>
      </c>
      <c r="G42" s="305" t="s">
        <v>251</v>
      </c>
      <c r="H42" s="305" t="s">
        <v>250</v>
      </c>
    </row>
    <row r="43" spans="1:8" x14ac:dyDescent="0.25">
      <c r="A43" s="15" t="s">
        <v>21</v>
      </c>
      <c r="B43" s="12">
        <v>578.01</v>
      </c>
      <c r="C43" s="17">
        <v>70286.02</v>
      </c>
      <c r="D43" s="41" t="s">
        <v>18</v>
      </c>
      <c r="E43" s="41" t="s">
        <v>18</v>
      </c>
      <c r="F43" s="28" t="s">
        <v>371</v>
      </c>
      <c r="G43" s="13" t="s">
        <v>778</v>
      </c>
      <c r="H43" s="41" t="s">
        <v>778</v>
      </c>
    </row>
    <row r="44" spans="1:8" x14ac:dyDescent="0.25">
      <c r="A44" s="15" t="s">
        <v>50</v>
      </c>
      <c r="B44" s="12">
        <v>578.01</v>
      </c>
      <c r="C44" s="17">
        <v>60032.12</v>
      </c>
      <c r="D44" s="41" t="s">
        <v>18</v>
      </c>
      <c r="E44" s="41" t="s">
        <v>18</v>
      </c>
      <c r="F44" s="28" t="s">
        <v>371</v>
      </c>
      <c r="G44" s="13" t="s">
        <v>778</v>
      </c>
      <c r="H44" s="41" t="s">
        <v>778</v>
      </c>
    </row>
    <row r="45" spans="1:8" x14ac:dyDescent="0.25">
      <c r="A45" s="15" t="s">
        <v>16</v>
      </c>
      <c r="B45" s="14">
        <v>81.400000000000006</v>
      </c>
      <c r="C45" s="17">
        <v>11640.2</v>
      </c>
      <c r="D45" s="14">
        <v>60.6</v>
      </c>
      <c r="E45" s="17">
        <v>8332.17</v>
      </c>
      <c r="F45" s="12" t="s">
        <v>370</v>
      </c>
      <c r="G45" s="17">
        <v>8332.17</v>
      </c>
      <c r="H45" s="186">
        <v>40480</v>
      </c>
    </row>
    <row r="47" spans="1:8" x14ac:dyDescent="0.25">
      <c r="A47" s="21" t="s">
        <v>60</v>
      </c>
      <c r="B47" s="407" t="s">
        <v>31</v>
      </c>
      <c r="C47" s="407"/>
      <c r="D47" s="407" t="s">
        <v>30</v>
      </c>
      <c r="E47" s="407"/>
      <c r="F47" s="407"/>
    </row>
    <row r="48" spans="1:8" ht="45" x14ac:dyDescent="0.25">
      <c r="A48" s="19" t="s">
        <v>29</v>
      </c>
      <c r="B48" s="19" t="s">
        <v>28</v>
      </c>
      <c r="C48" s="20" t="s">
        <v>27</v>
      </c>
      <c r="D48" s="19" t="s">
        <v>26</v>
      </c>
      <c r="E48" s="20" t="s">
        <v>25</v>
      </c>
      <c r="F48" s="19" t="s">
        <v>24</v>
      </c>
      <c r="G48" s="305" t="s">
        <v>251</v>
      </c>
      <c r="H48" s="305" t="s">
        <v>250</v>
      </c>
    </row>
    <row r="49" spans="1:8" x14ac:dyDescent="0.25">
      <c r="A49" s="15" t="s">
        <v>16</v>
      </c>
      <c r="B49" s="14">
        <v>106.4</v>
      </c>
      <c r="C49" s="17" t="s">
        <v>369</v>
      </c>
      <c r="D49" s="14">
        <v>74.599999999999994</v>
      </c>
      <c r="E49" s="23">
        <v>9963.27</v>
      </c>
      <c r="F49" s="12" t="s">
        <v>368</v>
      </c>
      <c r="G49" s="23">
        <v>9963.27</v>
      </c>
      <c r="H49" s="185">
        <v>40742</v>
      </c>
    </row>
    <row r="51" spans="1:8" x14ac:dyDescent="0.25">
      <c r="A51" s="21" t="s">
        <v>57</v>
      </c>
      <c r="B51" s="407" t="s">
        <v>31</v>
      </c>
      <c r="C51" s="407"/>
      <c r="D51" s="407" t="s">
        <v>30</v>
      </c>
      <c r="E51" s="407"/>
      <c r="F51" s="407"/>
    </row>
    <row r="52" spans="1:8" ht="45" x14ac:dyDescent="0.25">
      <c r="A52" s="19" t="s">
        <v>29</v>
      </c>
      <c r="B52" s="19" t="s">
        <v>28</v>
      </c>
      <c r="C52" s="20" t="s">
        <v>27</v>
      </c>
      <c r="D52" s="19" t="s">
        <v>26</v>
      </c>
      <c r="E52" s="20" t="s">
        <v>25</v>
      </c>
      <c r="F52" s="19" t="s">
        <v>24</v>
      </c>
      <c r="G52" s="305" t="s">
        <v>251</v>
      </c>
      <c r="H52" s="305" t="s">
        <v>250</v>
      </c>
    </row>
    <row r="53" spans="1:8" x14ac:dyDescent="0.25">
      <c r="A53" s="15" t="s">
        <v>16</v>
      </c>
      <c r="B53" s="14">
        <v>27.4</v>
      </c>
      <c r="C53" s="23">
        <v>980.92</v>
      </c>
      <c r="D53" s="14">
        <v>27.1</v>
      </c>
      <c r="E53" s="23">
        <v>970.18</v>
      </c>
      <c r="F53" s="12" t="s">
        <v>367</v>
      </c>
      <c r="G53" s="23">
        <v>970.18</v>
      </c>
      <c r="H53" s="185">
        <v>41470</v>
      </c>
    </row>
    <row r="55" spans="1:8" x14ac:dyDescent="0.25">
      <c r="A55" s="21" t="s">
        <v>54</v>
      </c>
      <c r="B55" s="407" t="s">
        <v>31</v>
      </c>
      <c r="C55" s="407"/>
      <c r="D55" s="407" t="s">
        <v>30</v>
      </c>
      <c r="E55" s="407"/>
      <c r="F55" s="407"/>
    </row>
    <row r="56" spans="1:8" ht="45" x14ac:dyDescent="0.25">
      <c r="A56" s="19" t="s">
        <v>29</v>
      </c>
      <c r="B56" s="19" t="s">
        <v>28</v>
      </c>
      <c r="C56" s="20" t="s">
        <v>27</v>
      </c>
      <c r="D56" s="19" t="s">
        <v>26</v>
      </c>
      <c r="E56" s="20" t="s">
        <v>25</v>
      </c>
      <c r="F56" s="19" t="s">
        <v>24</v>
      </c>
      <c r="G56" s="305" t="s">
        <v>251</v>
      </c>
      <c r="H56" s="305" t="s">
        <v>250</v>
      </c>
    </row>
    <row r="57" spans="1:8" x14ac:dyDescent="0.25">
      <c r="A57" s="15" t="s">
        <v>16</v>
      </c>
      <c r="B57" s="14">
        <v>27.4</v>
      </c>
      <c r="C57" s="23">
        <v>822</v>
      </c>
      <c r="D57" s="14">
        <v>27.1</v>
      </c>
      <c r="E57" s="23">
        <v>813</v>
      </c>
      <c r="F57" s="12" t="s">
        <v>366</v>
      </c>
      <c r="G57" s="23">
        <v>813</v>
      </c>
      <c r="H57" s="185">
        <v>41589</v>
      </c>
    </row>
    <row r="59" spans="1:8" x14ac:dyDescent="0.25">
      <c r="A59" s="21" t="s">
        <v>51</v>
      </c>
      <c r="B59" s="407" t="s">
        <v>31</v>
      </c>
      <c r="C59" s="407"/>
      <c r="D59" s="407" t="s">
        <v>30</v>
      </c>
      <c r="E59" s="407"/>
      <c r="F59" s="407"/>
    </row>
    <row r="60" spans="1:8" ht="45" x14ac:dyDescent="0.25">
      <c r="A60" s="19" t="s">
        <v>29</v>
      </c>
      <c r="B60" s="19" t="s">
        <v>28</v>
      </c>
      <c r="C60" s="20" t="s">
        <v>27</v>
      </c>
      <c r="D60" s="19" t="s">
        <v>26</v>
      </c>
      <c r="E60" s="20" t="s">
        <v>25</v>
      </c>
      <c r="F60" s="19" t="s">
        <v>24</v>
      </c>
      <c r="G60" s="305" t="s">
        <v>251</v>
      </c>
      <c r="H60" s="305" t="s">
        <v>250</v>
      </c>
    </row>
    <row r="61" spans="1:8" x14ac:dyDescent="0.25">
      <c r="A61" s="15" t="s">
        <v>16</v>
      </c>
      <c r="B61" s="14">
        <v>27.4</v>
      </c>
      <c r="C61" s="13">
        <v>0</v>
      </c>
      <c r="D61" s="14">
        <v>0</v>
      </c>
      <c r="E61" s="13">
        <v>0</v>
      </c>
      <c r="F61" s="12" t="s">
        <v>365</v>
      </c>
      <c r="G61" s="13" t="s">
        <v>778</v>
      </c>
      <c r="H61" s="41" t="s">
        <v>778</v>
      </c>
    </row>
    <row r="63" spans="1:8" x14ac:dyDescent="0.25">
      <c r="A63" s="11" t="s">
        <v>14</v>
      </c>
      <c r="C63" s="1"/>
      <c r="E63" s="1"/>
    </row>
    <row r="64" spans="1:8" x14ac:dyDescent="0.25">
      <c r="A64" s="405" t="s">
        <v>13</v>
      </c>
      <c r="B64" s="405"/>
      <c r="C64" s="405"/>
      <c r="D64" s="405"/>
      <c r="E64" s="1"/>
    </row>
    <row r="65" spans="1:6" x14ac:dyDescent="0.25">
      <c r="A65" s="10" t="s">
        <v>12</v>
      </c>
      <c r="B65" s="10"/>
      <c r="C65" s="10"/>
      <c r="D65" s="10"/>
      <c r="E65" s="10"/>
    </row>
    <row r="66" spans="1:6" x14ac:dyDescent="0.25">
      <c r="A66" s="406" t="s">
        <v>2</v>
      </c>
      <c r="B66" s="406"/>
      <c r="C66" s="406"/>
      <c r="D66" s="406"/>
      <c r="E66" s="1"/>
    </row>
    <row r="67" spans="1:6" x14ac:dyDescent="0.25">
      <c r="A67" s="9" t="s">
        <v>6</v>
      </c>
      <c r="B67" s="44"/>
      <c r="C67" s="53"/>
      <c r="D67" s="44"/>
      <c r="E67" s="53"/>
      <c r="F67" s="44"/>
    </row>
    <row r="68" spans="1:6" x14ac:dyDescent="0.25">
      <c r="A68" s="43" t="s">
        <v>364</v>
      </c>
    </row>
  </sheetData>
  <mergeCells count="24">
    <mergeCell ref="A66:D66"/>
    <mergeCell ref="B55:C55"/>
    <mergeCell ref="D55:F55"/>
    <mergeCell ref="B59:C59"/>
    <mergeCell ref="D59:F59"/>
    <mergeCell ref="A64:D64"/>
    <mergeCell ref="B41:C41"/>
    <mergeCell ref="D41:F41"/>
    <mergeCell ref="B47:C47"/>
    <mergeCell ref="D47:F47"/>
    <mergeCell ref="B51:C51"/>
    <mergeCell ref="D51:F51"/>
    <mergeCell ref="B21:C21"/>
    <mergeCell ref="D21:F21"/>
    <mergeCell ref="B27:C27"/>
    <mergeCell ref="D27:F27"/>
    <mergeCell ref="B35:C35"/>
    <mergeCell ref="D35:F35"/>
    <mergeCell ref="B3:C3"/>
    <mergeCell ref="D3:F3"/>
    <mergeCell ref="B8:C8"/>
    <mergeCell ref="D8:F8"/>
    <mergeCell ref="B15:C15"/>
    <mergeCell ref="D15:F15"/>
  </mergeCells>
  <pageMargins left="0.7" right="0.7" top="0.75" bottom="0.75" header="0.3" footer="0.3"/>
  <pageSetup scale="5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"/>
  <sheetViews>
    <sheetView workbookViewId="0">
      <selection activeCell="D10" sqref="D10:F10"/>
    </sheetView>
  </sheetViews>
  <sheetFormatPr defaultRowHeight="15" x14ac:dyDescent="0.25"/>
  <cols>
    <col min="1" max="1" width="17.140625" style="1" customWidth="1"/>
    <col min="2" max="2" width="12.7109375" style="1" customWidth="1"/>
    <col min="3" max="3" width="16.85546875" style="1" customWidth="1"/>
    <col min="4" max="4" width="16.7109375" style="1" customWidth="1"/>
    <col min="5" max="5" width="14.7109375" style="1" customWidth="1"/>
    <col min="6" max="6" width="39.28515625" style="1" customWidth="1"/>
    <col min="7" max="7" width="14.42578125" style="1" bestFit="1" customWidth="1"/>
    <col min="8" max="8" width="11.85546875" style="1" bestFit="1" customWidth="1"/>
    <col min="9" max="10" width="14.42578125" style="1" bestFit="1" customWidth="1"/>
    <col min="11" max="14" width="9.140625" style="1"/>
    <col min="15" max="15" width="11" style="1" bestFit="1" customWidth="1"/>
    <col min="16" max="16384" width="9.140625" style="1"/>
  </cols>
  <sheetData>
    <row r="1" spans="1:10" x14ac:dyDescent="0.25">
      <c r="A1" s="43" t="s">
        <v>431</v>
      </c>
    </row>
    <row r="2" spans="1:10" x14ac:dyDescent="0.25">
      <c r="A2" s="423" t="s">
        <v>790</v>
      </c>
      <c r="B2" s="423"/>
      <c r="C2" s="423"/>
      <c r="D2" s="423"/>
      <c r="E2" s="423"/>
      <c r="F2" s="423"/>
    </row>
    <row r="3" spans="1:10" x14ac:dyDescent="0.25">
      <c r="A3" s="424"/>
      <c r="B3" s="424"/>
      <c r="C3" s="424"/>
      <c r="D3" s="424"/>
      <c r="E3" s="424"/>
      <c r="F3" s="424"/>
    </row>
    <row r="4" spans="1:10" x14ac:dyDescent="0.25">
      <c r="A4" s="21" t="s">
        <v>92</v>
      </c>
      <c r="B4" s="407" t="s">
        <v>31</v>
      </c>
      <c r="C4" s="407"/>
      <c r="D4" s="407" t="s">
        <v>30</v>
      </c>
      <c r="E4" s="407"/>
      <c r="F4" s="407"/>
      <c r="G4" s="43" t="s">
        <v>789</v>
      </c>
    </row>
    <row r="5" spans="1:10" ht="45" x14ac:dyDescent="0.25">
      <c r="A5" s="19" t="s">
        <v>29</v>
      </c>
      <c r="B5" s="19" t="s">
        <v>28</v>
      </c>
      <c r="C5" s="20" t="s">
        <v>80</v>
      </c>
      <c r="D5" s="19" t="s">
        <v>26</v>
      </c>
      <c r="E5" s="20" t="s">
        <v>79</v>
      </c>
      <c r="F5" s="19" t="s">
        <v>24</v>
      </c>
      <c r="G5" s="305" t="s">
        <v>251</v>
      </c>
      <c r="H5" s="305" t="s">
        <v>250</v>
      </c>
    </row>
    <row r="6" spans="1:10" x14ac:dyDescent="0.25">
      <c r="A6" s="15" t="s">
        <v>21</v>
      </c>
      <c r="B6" s="12">
        <v>650.14</v>
      </c>
      <c r="C6" s="17">
        <v>1149870.1100000001</v>
      </c>
      <c r="D6" s="12">
        <v>650.14</v>
      </c>
      <c r="E6" s="17">
        <v>1149870.1100000001</v>
      </c>
      <c r="F6" s="320" t="s">
        <v>430</v>
      </c>
      <c r="G6" s="34">
        <v>1149870.1100000001</v>
      </c>
      <c r="H6" s="199">
        <v>38341</v>
      </c>
      <c r="I6" s="339"/>
    </row>
    <row r="7" spans="1:10" x14ac:dyDescent="0.25">
      <c r="A7" s="15" t="s">
        <v>50</v>
      </c>
      <c r="B7" s="12">
        <v>650.14</v>
      </c>
      <c r="C7" s="17">
        <v>830878.92</v>
      </c>
      <c r="D7" s="12">
        <v>650.14</v>
      </c>
      <c r="E7" s="17">
        <v>830878.92</v>
      </c>
      <c r="F7" s="42" t="s">
        <v>430</v>
      </c>
      <c r="G7" s="34">
        <v>830878.92</v>
      </c>
      <c r="H7" s="199">
        <v>38341</v>
      </c>
    </row>
    <row r="8" spans="1:10" x14ac:dyDescent="0.25">
      <c r="A8" s="15" t="s">
        <v>73</v>
      </c>
      <c r="B8" s="12">
        <v>535.66999999999996</v>
      </c>
      <c r="C8" s="17">
        <v>945366.48</v>
      </c>
      <c r="D8" s="12">
        <v>535.66999999999996</v>
      </c>
      <c r="E8" s="17">
        <v>856613.19</v>
      </c>
      <c r="F8" s="42" t="s">
        <v>430</v>
      </c>
      <c r="G8" s="34">
        <v>856613.19</v>
      </c>
      <c r="H8" s="199">
        <v>38341</v>
      </c>
      <c r="J8" s="31"/>
    </row>
    <row r="9" spans="1:10" x14ac:dyDescent="0.25">
      <c r="C9" s="24"/>
      <c r="E9" s="24"/>
      <c r="G9" s="31"/>
      <c r="J9" s="31"/>
    </row>
    <row r="10" spans="1:10" x14ac:dyDescent="0.25">
      <c r="A10" s="21" t="s">
        <v>90</v>
      </c>
      <c r="B10" s="407" t="s">
        <v>31</v>
      </c>
      <c r="C10" s="407"/>
      <c r="D10" s="407" t="s">
        <v>30</v>
      </c>
      <c r="E10" s="407"/>
      <c r="F10" s="407"/>
    </row>
    <row r="11" spans="1:10" ht="45" x14ac:dyDescent="0.25">
      <c r="A11" s="19" t="s">
        <v>29</v>
      </c>
      <c r="B11" s="19" t="s">
        <v>28</v>
      </c>
      <c r="C11" s="20" t="s">
        <v>80</v>
      </c>
      <c r="D11" s="19" t="s">
        <v>26</v>
      </c>
      <c r="E11" s="20" t="s">
        <v>79</v>
      </c>
      <c r="F11" s="19" t="s">
        <v>24</v>
      </c>
      <c r="G11" s="305" t="s">
        <v>251</v>
      </c>
      <c r="H11" s="305" t="s">
        <v>250</v>
      </c>
    </row>
    <row r="12" spans="1:10" x14ac:dyDescent="0.25">
      <c r="A12" s="15" t="s">
        <v>21</v>
      </c>
      <c r="B12" s="12">
        <v>618.65</v>
      </c>
      <c r="C12" s="17">
        <v>1298979.4099999999</v>
      </c>
      <c r="D12" s="12">
        <v>609.42999999999995</v>
      </c>
      <c r="E12" s="17">
        <v>1215639.1599999999</v>
      </c>
      <c r="F12" s="12" t="s">
        <v>428</v>
      </c>
      <c r="G12" s="17">
        <v>1215639.1599999999</v>
      </c>
      <c r="H12" s="186">
        <v>38807</v>
      </c>
    </row>
    <row r="13" spans="1:10" x14ac:dyDescent="0.25">
      <c r="A13" s="15" t="s">
        <v>89</v>
      </c>
      <c r="B13" s="41" t="s">
        <v>18</v>
      </c>
      <c r="C13" s="41" t="s">
        <v>18</v>
      </c>
      <c r="D13" s="41" t="s">
        <v>18</v>
      </c>
      <c r="E13" s="17">
        <v>13055.52</v>
      </c>
      <c r="F13" s="12" t="s">
        <v>429</v>
      </c>
      <c r="G13" s="17">
        <v>13055.52</v>
      </c>
      <c r="H13" s="186">
        <v>39272</v>
      </c>
    </row>
    <row r="14" spans="1:10" x14ac:dyDescent="0.25">
      <c r="A14" s="15" t="s">
        <v>50</v>
      </c>
      <c r="B14" s="12">
        <v>618.65</v>
      </c>
      <c r="C14" s="17">
        <v>806719.6</v>
      </c>
      <c r="D14" s="12">
        <v>609.42999999999995</v>
      </c>
      <c r="E14" s="17">
        <v>770650.96</v>
      </c>
      <c r="F14" s="12" t="s">
        <v>428</v>
      </c>
      <c r="G14" s="17">
        <v>770650.96</v>
      </c>
      <c r="H14" s="186">
        <v>38807</v>
      </c>
    </row>
    <row r="15" spans="1:10" x14ac:dyDescent="0.25">
      <c r="A15" s="15" t="s">
        <v>73</v>
      </c>
      <c r="B15" s="14">
        <v>518.79999999999995</v>
      </c>
      <c r="C15" s="17">
        <v>1409787.12</v>
      </c>
      <c r="D15" s="12">
        <v>513.09</v>
      </c>
      <c r="E15" s="17">
        <v>1234541.99</v>
      </c>
      <c r="F15" s="12" t="s">
        <v>428</v>
      </c>
      <c r="G15" s="17">
        <v>1234541.99</v>
      </c>
      <c r="H15" s="186">
        <v>38807</v>
      </c>
      <c r="J15" s="31"/>
    </row>
    <row r="16" spans="1:10" x14ac:dyDescent="0.25">
      <c r="C16" s="24"/>
      <c r="E16" s="24"/>
    </row>
    <row r="17" spans="1:10" x14ac:dyDescent="0.25">
      <c r="A17" s="21" t="s">
        <v>85</v>
      </c>
      <c r="B17" s="407" t="s">
        <v>31</v>
      </c>
      <c r="C17" s="407"/>
      <c r="D17" s="407" t="s">
        <v>30</v>
      </c>
      <c r="E17" s="407"/>
      <c r="F17" s="407"/>
    </row>
    <row r="18" spans="1:10" ht="45" x14ac:dyDescent="0.25">
      <c r="A18" s="19" t="s">
        <v>29</v>
      </c>
      <c r="B18" s="19" t="s">
        <v>28</v>
      </c>
      <c r="C18" s="20" t="s">
        <v>80</v>
      </c>
      <c r="D18" s="19" t="s">
        <v>26</v>
      </c>
      <c r="E18" s="20" t="s">
        <v>79</v>
      </c>
      <c r="F18" s="19" t="s">
        <v>24</v>
      </c>
      <c r="G18" s="305" t="s">
        <v>251</v>
      </c>
      <c r="H18" s="305" t="s">
        <v>250</v>
      </c>
    </row>
    <row r="19" spans="1:10" x14ac:dyDescent="0.25">
      <c r="A19" s="15" t="s">
        <v>21</v>
      </c>
      <c r="B19" s="12">
        <v>593.59</v>
      </c>
      <c r="C19" s="17">
        <v>1460189.85</v>
      </c>
      <c r="D19" s="12">
        <v>588.84</v>
      </c>
      <c r="E19" s="17">
        <v>1448505.18</v>
      </c>
      <c r="F19" s="12" t="s">
        <v>427</v>
      </c>
      <c r="G19" s="17">
        <v>1448505.18</v>
      </c>
      <c r="H19" s="186">
        <v>39065</v>
      </c>
    </row>
    <row r="20" spans="1:10" x14ac:dyDescent="0.25">
      <c r="A20" s="15" t="s">
        <v>50</v>
      </c>
      <c r="B20" s="12">
        <v>593.59</v>
      </c>
      <c r="C20" s="17">
        <v>789474.7</v>
      </c>
      <c r="D20" s="12">
        <v>588.84</v>
      </c>
      <c r="E20" s="40">
        <v>770522.2</v>
      </c>
      <c r="F20" s="12" t="s">
        <v>427</v>
      </c>
      <c r="G20" s="40">
        <v>770522.2</v>
      </c>
      <c r="H20" s="186">
        <v>39065</v>
      </c>
    </row>
    <row r="21" spans="1:10" x14ac:dyDescent="0.25">
      <c r="A21" s="15" t="s">
        <v>73</v>
      </c>
      <c r="B21" s="12">
        <v>561.07000000000005</v>
      </c>
      <c r="C21" s="17">
        <v>1230398.46</v>
      </c>
      <c r="D21" s="12">
        <v>556.32000000000005</v>
      </c>
      <c r="E21" s="17">
        <v>1099654.76</v>
      </c>
      <c r="F21" s="12" t="s">
        <v>427</v>
      </c>
      <c r="G21" s="17">
        <v>1099654.76</v>
      </c>
      <c r="H21" s="186">
        <v>39065</v>
      </c>
      <c r="J21" s="31"/>
    </row>
    <row r="22" spans="1:10" x14ac:dyDescent="0.25">
      <c r="C22" s="24"/>
      <c r="E22" s="24"/>
    </row>
    <row r="23" spans="1:10" x14ac:dyDescent="0.25">
      <c r="A23" s="21" t="s">
        <v>81</v>
      </c>
      <c r="B23" s="407" t="s">
        <v>31</v>
      </c>
      <c r="C23" s="407"/>
      <c r="D23" s="407" t="s">
        <v>30</v>
      </c>
      <c r="E23" s="407"/>
      <c r="F23" s="407"/>
    </row>
    <row r="24" spans="1:10" ht="45" x14ac:dyDescent="0.25">
      <c r="A24" s="19" t="s">
        <v>29</v>
      </c>
      <c r="B24" s="19" t="s">
        <v>28</v>
      </c>
      <c r="C24" s="20" t="s">
        <v>80</v>
      </c>
      <c r="D24" s="19" t="s">
        <v>26</v>
      </c>
      <c r="E24" s="20" t="s">
        <v>79</v>
      </c>
      <c r="F24" s="19" t="s">
        <v>24</v>
      </c>
      <c r="G24" s="305" t="s">
        <v>251</v>
      </c>
      <c r="H24" s="305" t="s">
        <v>250</v>
      </c>
    </row>
    <row r="25" spans="1:10" x14ac:dyDescent="0.25">
      <c r="A25" s="15" t="s">
        <v>21</v>
      </c>
      <c r="B25" s="12">
        <v>598.94000000000005</v>
      </c>
      <c r="C25" s="17">
        <v>1529207.62</v>
      </c>
      <c r="D25" s="12">
        <v>597.37</v>
      </c>
      <c r="E25" s="17">
        <v>1525199.11</v>
      </c>
      <c r="F25" s="12" t="s">
        <v>425</v>
      </c>
      <c r="G25" s="17">
        <v>1525199.11</v>
      </c>
      <c r="H25" s="185">
        <v>39427</v>
      </c>
    </row>
    <row r="26" spans="1:10" x14ac:dyDescent="0.25">
      <c r="A26" s="15" t="s">
        <v>50</v>
      </c>
      <c r="B26" s="12">
        <v>598.94000000000005</v>
      </c>
      <c r="C26" s="17">
        <v>812761.58</v>
      </c>
      <c r="D26" s="12">
        <v>597.37</v>
      </c>
      <c r="E26" s="17">
        <v>810631.09</v>
      </c>
      <c r="F26" s="12" t="s">
        <v>426</v>
      </c>
      <c r="G26" s="17">
        <v>810631.09</v>
      </c>
      <c r="H26" s="185">
        <v>39436</v>
      </c>
    </row>
    <row r="27" spans="1:10" x14ac:dyDescent="0.25">
      <c r="A27" s="15" t="s">
        <v>73</v>
      </c>
      <c r="B27" s="14">
        <v>591.70000000000005</v>
      </c>
      <c r="C27" s="17">
        <v>1147051.8700000001</v>
      </c>
      <c r="D27" s="14">
        <v>589.55999999999995</v>
      </c>
      <c r="E27" s="17">
        <v>1020754.03</v>
      </c>
      <c r="F27" s="12" t="s">
        <v>425</v>
      </c>
      <c r="G27" s="17">
        <v>1020754.03</v>
      </c>
      <c r="H27" s="185">
        <v>39427</v>
      </c>
    </row>
    <row r="28" spans="1:10" x14ac:dyDescent="0.25">
      <c r="A28" s="15" t="s">
        <v>422</v>
      </c>
      <c r="B28" s="14">
        <v>180</v>
      </c>
      <c r="C28" s="17">
        <v>274402.8</v>
      </c>
      <c r="D28" s="189">
        <v>0</v>
      </c>
      <c r="E28" s="13">
        <v>0</v>
      </c>
      <c r="F28" s="12" t="s">
        <v>424</v>
      </c>
      <c r="G28" s="13" t="s">
        <v>778</v>
      </c>
      <c r="H28" s="13" t="s">
        <v>778</v>
      </c>
      <c r="J28" s="31"/>
    </row>
    <row r="29" spans="1:10" x14ac:dyDescent="0.25">
      <c r="C29" s="24"/>
      <c r="E29" s="24"/>
    </row>
    <row r="30" spans="1:10" x14ac:dyDescent="0.25">
      <c r="A30" s="21" t="s">
        <v>75</v>
      </c>
      <c r="B30" s="407" t="s">
        <v>31</v>
      </c>
      <c r="C30" s="407"/>
      <c r="D30" s="407" t="s">
        <v>30</v>
      </c>
      <c r="E30" s="407"/>
      <c r="F30" s="407"/>
    </row>
    <row r="31" spans="1:10" ht="45" x14ac:dyDescent="0.25">
      <c r="A31" s="19" t="s">
        <v>29</v>
      </c>
      <c r="B31" s="19" t="s">
        <v>28</v>
      </c>
      <c r="C31" s="20" t="s">
        <v>27</v>
      </c>
      <c r="D31" s="19" t="s">
        <v>26</v>
      </c>
      <c r="E31" s="20" t="s">
        <v>25</v>
      </c>
      <c r="F31" s="19" t="s">
        <v>24</v>
      </c>
      <c r="G31" s="305" t="s">
        <v>251</v>
      </c>
      <c r="H31" s="305" t="s">
        <v>250</v>
      </c>
      <c r="I31" s="305" t="s">
        <v>783</v>
      </c>
    </row>
    <row r="32" spans="1:10" x14ac:dyDescent="0.25">
      <c r="A32" s="15" t="s">
        <v>21</v>
      </c>
      <c r="B32" s="12">
        <v>653.62</v>
      </c>
      <c r="C32" s="17">
        <v>63165.84</v>
      </c>
      <c r="D32" s="12">
        <v>653.62</v>
      </c>
      <c r="E32" s="17">
        <v>63165.84</v>
      </c>
      <c r="F32" s="12" t="s">
        <v>420</v>
      </c>
      <c r="G32" s="17">
        <v>63165.84</v>
      </c>
      <c r="H32" s="185">
        <v>39797</v>
      </c>
      <c r="I32" s="17">
        <f>E32*30.3</f>
        <v>1913924.952</v>
      </c>
    </row>
    <row r="33" spans="1:9" x14ac:dyDescent="0.25">
      <c r="A33" s="15" t="s">
        <v>50</v>
      </c>
      <c r="B33" s="12">
        <v>653.62</v>
      </c>
      <c r="C33" s="17">
        <v>29439.040000000001</v>
      </c>
      <c r="D33" s="12">
        <v>653.62</v>
      </c>
      <c r="E33" s="38" t="s">
        <v>423</v>
      </c>
      <c r="F33" s="12" t="s">
        <v>420</v>
      </c>
      <c r="G33" s="34" t="s">
        <v>423</v>
      </c>
      <c r="H33" s="63">
        <v>39797</v>
      </c>
      <c r="I33" s="17">
        <v>886962.34</v>
      </c>
    </row>
    <row r="34" spans="1:9" x14ac:dyDescent="0.25">
      <c r="A34" s="15" t="s">
        <v>73</v>
      </c>
      <c r="B34" s="14">
        <v>651.03</v>
      </c>
      <c r="C34" s="17">
        <v>36223.31</v>
      </c>
      <c r="D34" s="14">
        <v>651.03</v>
      </c>
      <c r="E34" s="17">
        <v>32124.31</v>
      </c>
      <c r="F34" s="12" t="s">
        <v>420</v>
      </c>
      <c r="G34" s="17">
        <v>32124.31</v>
      </c>
      <c r="H34" s="185">
        <v>39797</v>
      </c>
      <c r="I34" s="17">
        <f>E34*30.3</f>
        <v>973366.59300000011</v>
      </c>
    </row>
    <row r="35" spans="1:9" x14ac:dyDescent="0.25">
      <c r="A35" s="15" t="s">
        <v>422</v>
      </c>
      <c r="B35" s="14">
        <v>100</v>
      </c>
      <c r="C35" s="17">
        <v>4500</v>
      </c>
      <c r="D35" s="14">
        <v>100</v>
      </c>
      <c r="E35" s="17">
        <v>4500</v>
      </c>
      <c r="F35" s="12" t="s">
        <v>421</v>
      </c>
      <c r="G35" s="17">
        <v>4500</v>
      </c>
      <c r="H35" s="185">
        <v>39902</v>
      </c>
      <c r="I35" s="17">
        <f>E35*30.3</f>
        <v>136350</v>
      </c>
    </row>
    <row r="36" spans="1:9" x14ac:dyDescent="0.25">
      <c r="A36" s="15" t="s">
        <v>414</v>
      </c>
      <c r="B36" s="14">
        <v>2.59</v>
      </c>
      <c r="C36" s="17">
        <v>104.9</v>
      </c>
      <c r="D36" s="14">
        <v>2.59</v>
      </c>
      <c r="E36" s="17">
        <v>104.9</v>
      </c>
      <c r="F36" s="12" t="s">
        <v>420</v>
      </c>
      <c r="G36" s="17">
        <v>104.9</v>
      </c>
      <c r="H36" s="185">
        <v>39797</v>
      </c>
      <c r="I36" s="17">
        <f>E36*30.3</f>
        <v>3178.4700000000003</v>
      </c>
    </row>
    <row r="37" spans="1:9" x14ac:dyDescent="0.25">
      <c r="A37" s="27" t="s">
        <v>68</v>
      </c>
      <c r="B37" s="30"/>
      <c r="C37" s="26"/>
      <c r="D37" s="30"/>
      <c r="E37" s="26"/>
      <c r="F37" s="4"/>
    </row>
    <row r="38" spans="1:9" x14ac:dyDescent="0.25">
      <c r="C38" s="24"/>
      <c r="E38" s="24"/>
    </row>
    <row r="39" spans="1:9" x14ac:dyDescent="0.25">
      <c r="A39" s="21" t="s">
        <v>67</v>
      </c>
      <c r="B39" s="407" t="s">
        <v>31</v>
      </c>
      <c r="C39" s="407"/>
      <c r="D39" s="407" t="s">
        <v>30</v>
      </c>
      <c r="E39" s="407"/>
      <c r="F39" s="407"/>
    </row>
    <row r="40" spans="1:9" ht="45" x14ac:dyDescent="0.25">
      <c r="A40" s="19" t="s">
        <v>29</v>
      </c>
      <c r="B40" s="19" t="s">
        <v>28</v>
      </c>
      <c r="C40" s="20" t="s">
        <v>27</v>
      </c>
      <c r="D40" s="19" t="s">
        <v>26</v>
      </c>
      <c r="E40" s="20" t="s">
        <v>25</v>
      </c>
      <c r="F40" s="19" t="s">
        <v>24</v>
      </c>
      <c r="G40" s="305" t="s">
        <v>251</v>
      </c>
      <c r="H40" s="305" t="s">
        <v>250</v>
      </c>
    </row>
    <row r="41" spans="1:9" x14ac:dyDescent="0.25">
      <c r="A41" s="15" t="s">
        <v>21</v>
      </c>
      <c r="B41" s="12">
        <v>661.85</v>
      </c>
      <c r="C41" s="17">
        <v>80480.960000000006</v>
      </c>
      <c r="D41" s="12">
        <v>661.85</v>
      </c>
      <c r="E41" s="17">
        <v>80480.960000000006</v>
      </c>
      <c r="F41" s="12" t="s">
        <v>419</v>
      </c>
      <c r="G41" s="17">
        <v>80480.960000000006</v>
      </c>
      <c r="H41" s="185">
        <v>40158</v>
      </c>
    </row>
    <row r="42" spans="1:9" x14ac:dyDescent="0.25">
      <c r="A42" s="15" t="s">
        <v>50</v>
      </c>
      <c r="B42" s="12">
        <v>661.85</v>
      </c>
      <c r="C42" s="17">
        <v>29809.72</v>
      </c>
      <c r="D42" s="12">
        <v>661.85</v>
      </c>
      <c r="E42" s="17">
        <v>29809.72</v>
      </c>
      <c r="F42" s="12" t="s">
        <v>419</v>
      </c>
      <c r="G42" s="17">
        <v>29809.72</v>
      </c>
      <c r="H42" s="185">
        <v>40158</v>
      </c>
    </row>
    <row r="43" spans="1:9" x14ac:dyDescent="0.25">
      <c r="A43" s="15" t="s">
        <v>66</v>
      </c>
      <c r="B43" s="14">
        <v>661.85</v>
      </c>
      <c r="C43" s="29">
        <v>21179.200000000001</v>
      </c>
      <c r="D43" s="12">
        <v>661.85</v>
      </c>
      <c r="E43" s="17">
        <v>21179.200000000001</v>
      </c>
      <c r="F43" s="12" t="s">
        <v>419</v>
      </c>
      <c r="G43" s="17">
        <v>21179.200000000001</v>
      </c>
      <c r="H43" s="185">
        <v>40158</v>
      </c>
    </row>
    <row r="44" spans="1:9" x14ac:dyDescent="0.25">
      <c r="A44" s="15" t="s">
        <v>414</v>
      </c>
      <c r="B44" s="14">
        <v>2.59</v>
      </c>
      <c r="C44" s="17">
        <v>104.9</v>
      </c>
      <c r="D44" s="14">
        <v>2.59</v>
      </c>
      <c r="E44" s="17">
        <v>104.9</v>
      </c>
      <c r="F44" s="12" t="s">
        <v>419</v>
      </c>
      <c r="G44" s="17">
        <v>104.9</v>
      </c>
      <c r="H44" s="185">
        <v>40158</v>
      </c>
    </row>
    <row r="45" spans="1:9" x14ac:dyDescent="0.25">
      <c r="C45" s="24"/>
      <c r="E45" s="24"/>
    </row>
    <row r="46" spans="1:9" x14ac:dyDescent="0.25">
      <c r="A46" s="21" t="s">
        <v>63</v>
      </c>
      <c r="B46" s="407" t="s">
        <v>31</v>
      </c>
      <c r="C46" s="407"/>
      <c r="D46" s="407" t="s">
        <v>30</v>
      </c>
      <c r="E46" s="407"/>
      <c r="F46" s="407"/>
    </row>
    <row r="47" spans="1:9" ht="45" x14ac:dyDescent="0.25">
      <c r="A47" s="19" t="s">
        <v>29</v>
      </c>
      <c r="B47" s="19" t="s">
        <v>28</v>
      </c>
      <c r="C47" s="20" t="s">
        <v>27</v>
      </c>
      <c r="D47" s="19" t="s">
        <v>26</v>
      </c>
      <c r="E47" s="20" t="s">
        <v>25</v>
      </c>
      <c r="F47" s="19" t="s">
        <v>24</v>
      </c>
      <c r="G47" s="305" t="s">
        <v>251</v>
      </c>
      <c r="H47" s="305" t="s">
        <v>250</v>
      </c>
    </row>
    <row r="48" spans="1:9" x14ac:dyDescent="0.25">
      <c r="A48" s="15" t="s">
        <v>21</v>
      </c>
      <c r="B48" s="1">
        <v>608.13</v>
      </c>
      <c r="C48" s="17">
        <v>86597.71</v>
      </c>
      <c r="D48" s="12">
        <v>608.13</v>
      </c>
      <c r="E48" s="17">
        <v>86597.71</v>
      </c>
      <c r="F48" s="28" t="s">
        <v>418</v>
      </c>
      <c r="G48" s="17">
        <v>86597.71</v>
      </c>
      <c r="H48" s="185">
        <v>40521</v>
      </c>
    </row>
    <row r="49" spans="1:8" x14ac:dyDescent="0.25">
      <c r="A49" s="15" t="s">
        <v>50</v>
      </c>
      <c r="B49" s="12">
        <v>608.13</v>
      </c>
      <c r="C49" s="17">
        <v>27390.18</v>
      </c>
      <c r="D49" s="12">
        <v>608.13</v>
      </c>
      <c r="E49" s="17">
        <v>27390.18</v>
      </c>
      <c r="F49" s="28" t="s">
        <v>418</v>
      </c>
      <c r="G49" s="17">
        <v>27390.18</v>
      </c>
      <c r="H49" s="185">
        <v>40521</v>
      </c>
    </row>
    <row r="50" spans="1:8" x14ac:dyDescent="0.25">
      <c r="A50" s="15" t="s">
        <v>414</v>
      </c>
      <c r="B50" s="14">
        <v>2.59</v>
      </c>
      <c r="C50" s="17">
        <v>136.52000000000001</v>
      </c>
      <c r="D50" s="14">
        <v>2.59</v>
      </c>
      <c r="E50" s="17">
        <v>136.52000000000001</v>
      </c>
      <c r="F50" s="28" t="s">
        <v>418</v>
      </c>
      <c r="G50" s="17">
        <v>136.52000000000001</v>
      </c>
      <c r="H50" s="185">
        <v>40521</v>
      </c>
    </row>
    <row r="51" spans="1:8" x14ac:dyDescent="0.25">
      <c r="C51" s="24"/>
      <c r="E51" s="24"/>
    </row>
    <row r="52" spans="1:8" x14ac:dyDescent="0.25">
      <c r="A52" s="21" t="s">
        <v>60</v>
      </c>
      <c r="B52" s="407" t="s">
        <v>31</v>
      </c>
      <c r="C52" s="407"/>
      <c r="D52" s="407" t="s">
        <v>30</v>
      </c>
      <c r="E52" s="407"/>
      <c r="F52" s="407"/>
    </row>
    <row r="53" spans="1:8" ht="45" x14ac:dyDescent="0.25">
      <c r="A53" s="19" t="s">
        <v>29</v>
      </c>
      <c r="B53" s="19" t="s">
        <v>28</v>
      </c>
      <c r="C53" s="20" t="s">
        <v>27</v>
      </c>
      <c r="D53" s="19" t="s">
        <v>26</v>
      </c>
      <c r="E53" s="20" t="s">
        <v>25</v>
      </c>
      <c r="F53" s="19" t="s">
        <v>24</v>
      </c>
      <c r="G53" s="305" t="s">
        <v>251</v>
      </c>
      <c r="H53" s="305" t="s">
        <v>250</v>
      </c>
    </row>
    <row r="54" spans="1:8" x14ac:dyDescent="0.25">
      <c r="A54" s="15" t="s">
        <v>21</v>
      </c>
      <c r="B54" s="14">
        <v>688.91</v>
      </c>
      <c r="C54" s="17">
        <v>107029.06</v>
      </c>
      <c r="D54" s="14">
        <v>688.91</v>
      </c>
      <c r="E54" s="23">
        <v>107029.06</v>
      </c>
      <c r="F54" s="12" t="s">
        <v>417</v>
      </c>
      <c r="G54" s="23">
        <v>107029.06</v>
      </c>
      <c r="H54" s="185">
        <v>40885</v>
      </c>
    </row>
    <row r="55" spans="1:8" x14ac:dyDescent="0.25">
      <c r="A55" s="15" t="s">
        <v>50</v>
      </c>
      <c r="B55" s="14">
        <v>688.91</v>
      </c>
      <c r="C55" s="17">
        <v>25117.66</v>
      </c>
      <c r="D55" s="14">
        <v>688.91</v>
      </c>
      <c r="E55" s="23">
        <v>25117.66</v>
      </c>
      <c r="F55" s="12" t="s">
        <v>417</v>
      </c>
      <c r="G55" s="23">
        <v>25117.66</v>
      </c>
      <c r="H55" s="185">
        <v>40885</v>
      </c>
    </row>
    <row r="56" spans="1:8" x14ac:dyDescent="0.25">
      <c r="A56" s="15" t="s">
        <v>414</v>
      </c>
      <c r="B56" s="12">
        <v>2.59</v>
      </c>
      <c r="C56" s="17">
        <v>142.84</v>
      </c>
      <c r="D56" s="12">
        <v>2.59</v>
      </c>
      <c r="E56" s="23">
        <v>142.84</v>
      </c>
      <c r="F56" s="12" t="s">
        <v>417</v>
      </c>
      <c r="G56" s="23">
        <v>142.84</v>
      </c>
      <c r="H56" s="185">
        <v>40885</v>
      </c>
    </row>
    <row r="57" spans="1:8" x14ac:dyDescent="0.25">
      <c r="A57" s="27"/>
      <c r="B57" s="4"/>
      <c r="C57" s="26"/>
      <c r="D57" s="4"/>
      <c r="E57" s="25"/>
      <c r="F57" s="4"/>
    </row>
    <row r="58" spans="1:8" x14ac:dyDescent="0.25">
      <c r="A58" s="43" t="s">
        <v>416</v>
      </c>
      <c r="C58" s="24"/>
      <c r="E58" s="24"/>
    </row>
    <row r="59" spans="1:8" x14ac:dyDescent="0.25">
      <c r="C59" s="24"/>
      <c r="E59" s="24"/>
    </row>
    <row r="60" spans="1:8" x14ac:dyDescent="0.25">
      <c r="A60" s="21" t="s">
        <v>54</v>
      </c>
      <c r="B60" s="407" t="s">
        <v>31</v>
      </c>
      <c r="C60" s="407"/>
      <c r="D60" s="407" t="s">
        <v>30</v>
      </c>
      <c r="E60" s="407"/>
      <c r="F60" s="407"/>
    </row>
    <row r="61" spans="1:8" ht="45" x14ac:dyDescent="0.25">
      <c r="A61" s="19" t="s">
        <v>29</v>
      </c>
      <c r="B61" s="19" t="s">
        <v>28</v>
      </c>
      <c r="C61" s="20" t="s">
        <v>27</v>
      </c>
      <c r="D61" s="19" t="s">
        <v>26</v>
      </c>
      <c r="E61" s="20" t="s">
        <v>25</v>
      </c>
      <c r="F61" s="19" t="s">
        <v>24</v>
      </c>
      <c r="G61" s="305" t="s">
        <v>251</v>
      </c>
      <c r="H61" s="305" t="s">
        <v>250</v>
      </c>
    </row>
    <row r="62" spans="1:8" x14ac:dyDescent="0.25">
      <c r="A62" s="15" t="s">
        <v>21</v>
      </c>
      <c r="B62" s="14">
        <v>211.85</v>
      </c>
      <c r="C62" s="23">
        <v>39942.199999999997</v>
      </c>
      <c r="D62" s="14">
        <v>15.24</v>
      </c>
      <c r="E62" s="13">
        <v>0</v>
      </c>
      <c r="F62" s="12" t="s">
        <v>415</v>
      </c>
      <c r="G62" s="13" t="s">
        <v>778</v>
      </c>
      <c r="H62" s="13" t="s">
        <v>778</v>
      </c>
    </row>
    <row r="63" spans="1:8" x14ac:dyDescent="0.25">
      <c r="A63" s="15" t="s">
        <v>50</v>
      </c>
      <c r="B63" s="14">
        <v>211.85</v>
      </c>
      <c r="C63" s="23">
        <v>7724.05</v>
      </c>
      <c r="D63" s="14">
        <v>15.24</v>
      </c>
      <c r="E63" s="13">
        <v>0</v>
      </c>
      <c r="F63" s="12" t="s">
        <v>415</v>
      </c>
      <c r="G63" s="13" t="s">
        <v>778</v>
      </c>
      <c r="H63" s="13" t="s">
        <v>778</v>
      </c>
    </row>
    <row r="64" spans="1:8" x14ac:dyDescent="0.25">
      <c r="C64" s="24"/>
      <c r="E64" s="24"/>
    </row>
    <row r="65" spans="1:8" x14ac:dyDescent="0.25">
      <c r="A65" s="21" t="s">
        <v>51</v>
      </c>
      <c r="B65" s="407" t="s">
        <v>31</v>
      </c>
      <c r="C65" s="407"/>
      <c r="D65" s="407" t="s">
        <v>30</v>
      </c>
      <c r="E65" s="407"/>
      <c r="F65" s="407"/>
    </row>
    <row r="66" spans="1:8" ht="45" x14ac:dyDescent="0.25">
      <c r="A66" s="19" t="s">
        <v>29</v>
      </c>
      <c r="B66" s="19" t="s">
        <v>28</v>
      </c>
      <c r="C66" s="20" t="s">
        <v>27</v>
      </c>
      <c r="D66" s="19" t="s">
        <v>26</v>
      </c>
      <c r="E66" s="20" t="s">
        <v>25</v>
      </c>
      <c r="F66" s="19" t="s">
        <v>24</v>
      </c>
      <c r="G66" s="305" t="s">
        <v>251</v>
      </c>
      <c r="H66" s="305" t="s">
        <v>250</v>
      </c>
    </row>
    <row r="67" spans="1:8" x14ac:dyDescent="0.25">
      <c r="A67" s="15" t="s">
        <v>21</v>
      </c>
      <c r="B67" s="14">
        <v>112.61</v>
      </c>
      <c r="C67" s="23">
        <v>23149.24</v>
      </c>
      <c r="D67" s="14">
        <v>0</v>
      </c>
      <c r="E67" s="13">
        <v>0</v>
      </c>
      <c r="F67" s="12" t="s">
        <v>413</v>
      </c>
      <c r="G67" s="13" t="s">
        <v>778</v>
      </c>
      <c r="H67" s="13" t="s">
        <v>778</v>
      </c>
    </row>
    <row r="68" spans="1:8" x14ac:dyDescent="0.25">
      <c r="A68" s="15" t="s">
        <v>50</v>
      </c>
      <c r="B68" s="12">
        <v>112.61</v>
      </c>
      <c r="C68" s="23">
        <v>4105.76</v>
      </c>
      <c r="D68" s="14">
        <v>0</v>
      </c>
      <c r="E68" s="37">
        <v>0</v>
      </c>
      <c r="F68" s="12" t="s">
        <v>413</v>
      </c>
      <c r="G68" s="13" t="s">
        <v>778</v>
      </c>
      <c r="H68" s="13" t="s">
        <v>778</v>
      </c>
    </row>
    <row r="69" spans="1:8" x14ac:dyDescent="0.25">
      <c r="A69" s="15" t="s">
        <v>414</v>
      </c>
      <c r="B69" s="12">
        <v>2.59</v>
      </c>
      <c r="C69" s="23">
        <v>146.26</v>
      </c>
      <c r="D69" s="12">
        <v>2.59</v>
      </c>
      <c r="E69" s="37">
        <v>0</v>
      </c>
      <c r="F69" s="12" t="s">
        <v>413</v>
      </c>
      <c r="G69" s="13" t="s">
        <v>778</v>
      </c>
      <c r="H69" s="13" t="s">
        <v>778</v>
      </c>
    </row>
    <row r="71" spans="1:8" x14ac:dyDescent="0.25">
      <c r="A71" s="11" t="s">
        <v>14</v>
      </c>
    </row>
    <row r="72" spans="1:8" x14ac:dyDescent="0.25">
      <c r="A72" s="405" t="s">
        <v>13</v>
      </c>
      <c r="B72" s="405"/>
      <c r="C72" s="405"/>
      <c r="D72" s="405"/>
    </row>
    <row r="73" spans="1:8" x14ac:dyDescent="0.25">
      <c r="A73" s="405" t="s">
        <v>412</v>
      </c>
      <c r="B73" s="405"/>
      <c r="C73" s="405"/>
      <c r="D73" s="405"/>
      <c r="E73" s="405"/>
      <c r="F73" s="405"/>
      <c r="G73" s="405"/>
    </row>
    <row r="74" spans="1:8" x14ac:dyDescent="0.25">
      <c r="A74" s="405" t="s">
        <v>411</v>
      </c>
      <c r="B74" s="405"/>
      <c r="C74" s="405"/>
      <c r="D74" s="405"/>
    </row>
    <row r="75" spans="1:8" x14ac:dyDescent="0.25">
      <c r="A75" s="406" t="s">
        <v>7</v>
      </c>
      <c r="B75" s="406"/>
      <c r="C75" s="406"/>
      <c r="D75" s="406"/>
    </row>
    <row r="76" spans="1:8" x14ac:dyDescent="0.25">
      <c r="A76" s="406" t="s">
        <v>410</v>
      </c>
      <c r="B76" s="406"/>
      <c r="C76" s="406"/>
      <c r="D76" s="406"/>
    </row>
    <row r="77" spans="1:8" x14ac:dyDescent="0.25">
      <c r="A77" s="43" t="s">
        <v>409</v>
      </c>
    </row>
    <row r="79" spans="1:8" x14ac:dyDescent="0.25">
      <c r="A79" s="43" t="s">
        <v>408</v>
      </c>
    </row>
    <row r="80" spans="1:8" x14ac:dyDescent="0.25">
      <c r="A80" s="1" t="s">
        <v>407</v>
      </c>
    </row>
    <row r="81" spans="1:7" x14ac:dyDescent="0.25">
      <c r="A81" s="4" t="s">
        <v>406</v>
      </c>
      <c r="B81" s="4"/>
      <c r="C81" s="56"/>
      <c r="D81" s="5"/>
      <c r="E81" s="55"/>
      <c r="F81" s="3"/>
      <c r="G81" s="4"/>
    </row>
  </sheetData>
  <mergeCells count="26">
    <mergeCell ref="A76:D76"/>
    <mergeCell ref="B65:C65"/>
    <mergeCell ref="D65:F65"/>
    <mergeCell ref="A72:D72"/>
    <mergeCell ref="B60:C60"/>
    <mergeCell ref="D60:F60"/>
    <mergeCell ref="A73:G73"/>
    <mergeCell ref="A74:D74"/>
    <mergeCell ref="A75:D75"/>
    <mergeCell ref="B39:C39"/>
    <mergeCell ref="D39:F39"/>
    <mergeCell ref="B46:C46"/>
    <mergeCell ref="D46:F46"/>
    <mergeCell ref="B52:C52"/>
    <mergeCell ref="D52:F52"/>
    <mergeCell ref="B17:C17"/>
    <mergeCell ref="D17:F17"/>
    <mergeCell ref="B23:C23"/>
    <mergeCell ref="D23:F23"/>
    <mergeCell ref="B30:C30"/>
    <mergeCell ref="D30:F30"/>
    <mergeCell ref="A2:F3"/>
    <mergeCell ref="B4:C4"/>
    <mergeCell ref="D4:F4"/>
    <mergeCell ref="B10:C10"/>
    <mergeCell ref="D10:F10"/>
  </mergeCells>
  <pageMargins left="0.7" right="0.7" top="0.75" bottom="0.75" header="0.3" footer="0.3"/>
  <pageSetup scale="5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workbookViewId="0">
      <selection activeCell="G44" activeCellId="1" sqref="G42 G44"/>
    </sheetView>
  </sheetViews>
  <sheetFormatPr defaultRowHeight="15" x14ac:dyDescent="0.25"/>
  <cols>
    <col min="1" max="1" width="11.42578125" style="44" customWidth="1"/>
    <col min="2" max="2" width="13" style="44" customWidth="1"/>
    <col min="3" max="3" width="13.140625" style="44" customWidth="1"/>
    <col min="4" max="4" width="14" style="44" customWidth="1"/>
    <col min="5" max="5" width="13.42578125" style="44" customWidth="1"/>
    <col min="6" max="6" width="40.42578125" style="44" customWidth="1"/>
    <col min="7" max="7" width="12.85546875" style="44" bestFit="1" customWidth="1"/>
    <col min="8" max="8" width="10.140625" style="44" bestFit="1" customWidth="1"/>
    <col min="9" max="16384" width="9.140625" style="44"/>
  </cols>
  <sheetData>
    <row r="1" spans="1:8" x14ac:dyDescent="0.25">
      <c r="A1" s="54" t="s">
        <v>443</v>
      </c>
      <c r="C1" s="53"/>
    </row>
    <row r="3" spans="1:8" x14ac:dyDescent="0.25">
      <c r="A3" s="52" t="s">
        <v>57</v>
      </c>
      <c r="B3" s="408" t="s">
        <v>31</v>
      </c>
      <c r="C3" s="408"/>
      <c r="D3" s="408" t="s">
        <v>30</v>
      </c>
      <c r="E3" s="408"/>
      <c r="F3" s="408"/>
    </row>
    <row r="4" spans="1:8" ht="45" x14ac:dyDescent="0.25">
      <c r="A4" s="50" t="s">
        <v>29</v>
      </c>
      <c r="B4" s="50" t="s">
        <v>28</v>
      </c>
      <c r="C4" s="51" t="s">
        <v>27</v>
      </c>
      <c r="D4" s="50" t="s">
        <v>26</v>
      </c>
      <c r="E4" s="51" t="s">
        <v>25</v>
      </c>
      <c r="F4" s="50" t="s">
        <v>24</v>
      </c>
      <c r="G4" s="305" t="s">
        <v>251</v>
      </c>
      <c r="H4" s="305" t="s">
        <v>250</v>
      </c>
    </row>
    <row r="5" spans="1:8" x14ac:dyDescent="0.25">
      <c r="A5" s="144" t="s">
        <v>21</v>
      </c>
      <c r="B5" s="142">
        <v>688.91</v>
      </c>
      <c r="C5" s="154">
        <v>119835.89</v>
      </c>
      <c r="D5" s="142">
        <v>688.91</v>
      </c>
      <c r="E5" s="142">
        <v>119835.89</v>
      </c>
      <c r="F5" s="136" t="s">
        <v>442</v>
      </c>
      <c r="G5" s="142">
        <v>119835.89</v>
      </c>
      <c r="H5" s="190">
        <v>41250</v>
      </c>
    </row>
    <row r="6" spans="1:8" x14ac:dyDescent="0.25">
      <c r="A6" s="144" t="s">
        <v>50</v>
      </c>
      <c r="B6" s="142">
        <v>688.91</v>
      </c>
      <c r="C6" s="154">
        <v>25117.66</v>
      </c>
      <c r="D6" s="142">
        <v>688.91</v>
      </c>
      <c r="E6" s="142">
        <v>25117.66</v>
      </c>
      <c r="F6" s="136" t="s">
        <v>442</v>
      </c>
      <c r="G6" s="142">
        <v>25117.66</v>
      </c>
      <c r="H6" s="190">
        <v>41250</v>
      </c>
    </row>
    <row r="7" spans="1:8" x14ac:dyDescent="0.25">
      <c r="A7" s="144" t="s">
        <v>66</v>
      </c>
      <c r="B7" s="142">
        <v>688.91</v>
      </c>
      <c r="C7" s="48"/>
      <c r="D7" s="142">
        <v>688.91</v>
      </c>
      <c r="E7" s="142"/>
      <c r="F7" s="136" t="s">
        <v>442</v>
      </c>
      <c r="G7" s="13" t="s">
        <v>778</v>
      </c>
      <c r="H7" s="13" t="s">
        <v>778</v>
      </c>
    </row>
    <row r="8" spans="1:8" x14ac:dyDescent="0.25">
      <c r="C8" s="53"/>
      <c r="E8" s="53"/>
    </row>
    <row r="9" spans="1:8" x14ac:dyDescent="0.25">
      <c r="A9" s="52" t="s">
        <v>54</v>
      </c>
      <c r="B9" s="408" t="s">
        <v>31</v>
      </c>
      <c r="C9" s="408"/>
      <c r="D9" s="408" t="s">
        <v>30</v>
      </c>
      <c r="E9" s="408"/>
      <c r="F9" s="408"/>
    </row>
    <row r="10" spans="1:8" ht="45" x14ac:dyDescent="0.25">
      <c r="A10" s="50" t="s">
        <v>29</v>
      </c>
      <c r="B10" s="50" t="s">
        <v>28</v>
      </c>
      <c r="C10" s="51" t="s">
        <v>27</v>
      </c>
      <c r="D10" s="50" t="s">
        <v>26</v>
      </c>
      <c r="E10" s="51" t="s">
        <v>25</v>
      </c>
      <c r="F10" s="50" t="s">
        <v>24</v>
      </c>
      <c r="G10" s="305" t="s">
        <v>251</v>
      </c>
      <c r="H10" s="305" t="s">
        <v>250</v>
      </c>
    </row>
    <row r="11" spans="1:8" x14ac:dyDescent="0.25">
      <c r="A11" s="144" t="s">
        <v>21</v>
      </c>
      <c r="B11" s="152">
        <v>614.63</v>
      </c>
      <c r="C11" s="152">
        <v>115882.34</v>
      </c>
      <c r="D11" s="151">
        <v>614.63</v>
      </c>
      <c r="E11" s="152">
        <v>113088.06</v>
      </c>
      <c r="F11" s="136" t="s">
        <v>441</v>
      </c>
      <c r="G11" s="152">
        <v>113088.06</v>
      </c>
      <c r="H11" s="190">
        <v>41617</v>
      </c>
    </row>
    <row r="12" spans="1:8" x14ac:dyDescent="0.25">
      <c r="A12" s="144" t="s">
        <v>50</v>
      </c>
      <c r="B12" s="152">
        <v>614.63</v>
      </c>
      <c r="C12" s="152">
        <v>22409.41</v>
      </c>
      <c r="D12" s="151">
        <v>614.63</v>
      </c>
      <c r="E12" s="152">
        <v>22409.41</v>
      </c>
      <c r="F12" s="136" t="s">
        <v>441</v>
      </c>
      <c r="G12" s="152">
        <v>22409.41</v>
      </c>
      <c r="H12" s="190">
        <v>41617</v>
      </c>
    </row>
    <row r="13" spans="1:8" x14ac:dyDescent="0.25">
      <c r="A13" s="144" t="s">
        <v>66</v>
      </c>
      <c r="B13" s="152">
        <v>614.63</v>
      </c>
      <c r="C13" s="152"/>
      <c r="D13" s="151">
        <v>614.63</v>
      </c>
      <c r="E13" s="152"/>
      <c r="F13" s="136" t="s">
        <v>441</v>
      </c>
      <c r="G13" s="13" t="s">
        <v>778</v>
      </c>
      <c r="H13" s="13" t="s">
        <v>778</v>
      </c>
    </row>
    <row r="14" spans="1:8" x14ac:dyDescent="0.25">
      <c r="C14" s="53"/>
      <c r="E14" s="53"/>
    </row>
    <row r="15" spans="1:8" x14ac:dyDescent="0.25">
      <c r="A15" s="52" t="s">
        <v>51</v>
      </c>
      <c r="B15" s="408" t="s">
        <v>31</v>
      </c>
      <c r="C15" s="408"/>
      <c r="D15" s="408" t="s">
        <v>30</v>
      </c>
      <c r="E15" s="408"/>
      <c r="F15" s="408"/>
    </row>
    <row r="16" spans="1:8" ht="45" x14ac:dyDescent="0.25">
      <c r="A16" s="50" t="s">
        <v>29</v>
      </c>
      <c r="B16" s="50" t="s">
        <v>28</v>
      </c>
      <c r="C16" s="51" t="s">
        <v>27</v>
      </c>
      <c r="D16" s="50" t="s">
        <v>26</v>
      </c>
      <c r="E16" s="51" t="s">
        <v>25</v>
      </c>
      <c r="F16" s="50" t="s">
        <v>24</v>
      </c>
      <c r="G16" s="305" t="s">
        <v>251</v>
      </c>
      <c r="H16" s="305" t="s">
        <v>250</v>
      </c>
    </row>
    <row r="17" spans="1:8" x14ac:dyDescent="0.25">
      <c r="A17" s="144" t="s">
        <v>21</v>
      </c>
      <c r="B17" s="142">
        <v>399.96</v>
      </c>
      <c r="C17" s="142">
        <v>82219.78</v>
      </c>
      <c r="D17" s="137">
        <v>378.76</v>
      </c>
      <c r="E17" s="142">
        <v>68271.149999999994</v>
      </c>
      <c r="F17" s="136" t="s">
        <v>440</v>
      </c>
      <c r="G17" s="142">
        <v>68271.149999999994</v>
      </c>
      <c r="H17" s="190">
        <v>41984</v>
      </c>
    </row>
    <row r="18" spans="1:8" x14ac:dyDescent="0.25">
      <c r="A18" s="144" t="s">
        <v>50</v>
      </c>
      <c r="B18" s="142">
        <v>399.96</v>
      </c>
      <c r="C18" s="142">
        <v>14582.54</v>
      </c>
      <c r="D18" s="137">
        <v>378.76</v>
      </c>
      <c r="E18" s="142">
        <v>12263.69</v>
      </c>
      <c r="F18" s="136" t="s">
        <v>440</v>
      </c>
      <c r="G18" s="142">
        <v>12263.69</v>
      </c>
      <c r="H18" s="190">
        <v>41984</v>
      </c>
    </row>
    <row r="19" spans="1:8" x14ac:dyDescent="0.25">
      <c r="A19" s="144" t="s">
        <v>66</v>
      </c>
      <c r="B19" s="142">
        <v>399.96</v>
      </c>
      <c r="C19" s="142"/>
      <c r="D19" s="137">
        <v>378.76</v>
      </c>
      <c r="E19" s="142"/>
      <c r="F19" s="136" t="s">
        <v>440</v>
      </c>
      <c r="G19" s="13" t="s">
        <v>778</v>
      </c>
      <c r="H19" s="13" t="s">
        <v>778</v>
      </c>
    </row>
    <row r="20" spans="1:8" x14ac:dyDescent="0.25">
      <c r="A20" s="144" t="s">
        <v>37</v>
      </c>
      <c r="B20" s="142"/>
      <c r="C20" s="142">
        <v>1448.03</v>
      </c>
      <c r="D20" s="137"/>
      <c r="E20" s="142">
        <v>1448.03</v>
      </c>
      <c r="F20" s="136" t="s">
        <v>440</v>
      </c>
      <c r="G20" s="142">
        <v>1448.03</v>
      </c>
      <c r="H20" s="190">
        <v>41984</v>
      </c>
    </row>
    <row r="21" spans="1:8" x14ac:dyDescent="0.25">
      <c r="C21" s="53"/>
      <c r="E21" s="53"/>
    </row>
    <row r="22" spans="1:8" x14ac:dyDescent="0.25">
      <c r="A22" s="52" t="s">
        <v>45</v>
      </c>
      <c r="B22" s="408" t="s">
        <v>31</v>
      </c>
      <c r="C22" s="408"/>
      <c r="D22" s="408" t="s">
        <v>30</v>
      </c>
      <c r="E22" s="408"/>
      <c r="F22" s="408"/>
    </row>
    <row r="23" spans="1:8" ht="45" x14ac:dyDescent="0.25">
      <c r="A23" s="50" t="s">
        <v>29</v>
      </c>
      <c r="B23" s="50" t="s">
        <v>28</v>
      </c>
      <c r="C23" s="51" t="s">
        <v>27</v>
      </c>
      <c r="D23" s="50" t="s">
        <v>26</v>
      </c>
      <c r="E23" s="51" t="s">
        <v>25</v>
      </c>
      <c r="F23" s="50" t="s">
        <v>24</v>
      </c>
      <c r="G23" s="305" t="s">
        <v>251</v>
      </c>
      <c r="H23" s="305" t="s">
        <v>250</v>
      </c>
    </row>
    <row r="24" spans="1:8" x14ac:dyDescent="0.25">
      <c r="A24" s="140" t="s">
        <v>21</v>
      </c>
      <c r="B24" s="135">
        <v>449.73</v>
      </c>
      <c r="C24" s="135">
        <v>59535.26</v>
      </c>
      <c r="D24" s="145">
        <v>448.89</v>
      </c>
      <c r="E24" s="142">
        <v>58624.12</v>
      </c>
      <c r="F24" s="136" t="s">
        <v>439</v>
      </c>
      <c r="G24" s="142">
        <v>58624.12</v>
      </c>
      <c r="H24" s="190" t="s">
        <v>213</v>
      </c>
    </row>
    <row r="25" spans="1:8" x14ac:dyDescent="0.25">
      <c r="A25" s="140" t="s">
        <v>19</v>
      </c>
      <c r="B25" s="135">
        <v>449.7</v>
      </c>
      <c r="C25" s="135">
        <v>16613.91</v>
      </c>
      <c r="D25" s="145">
        <v>436.43</v>
      </c>
      <c r="E25" s="142">
        <v>15172.4</v>
      </c>
      <c r="F25" s="136" t="s">
        <v>439</v>
      </c>
      <c r="G25" s="142">
        <v>15172.4</v>
      </c>
      <c r="H25" s="190" t="s">
        <v>213</v>
      </c>
    </row>
    <row r="26" spans="1:8" x14ac:dyDescent="0.25">
      <c r="A26" s="140" t="s">
        <v>20</v>
      </c>
      <c r="B26" s="135">
        <v>448.89</v>
      </c>
      <c r="C26" s="135">
        <v>31781.41</v>
      </c>
      <c r="D26" s="145">
        <v>448.89</v>
      </c>
      <c r="E26" s="142">
        <v>25619.54</v>
      </c>
      <c r="F26" s="136" t="s">
        <v>439</v>
      </c>
      <c r="G26" s="142">
        <v>25619.54</v>
      </c>
      <c r="H26" s="190" t="s">
        <v>213</v>
      </c>
    </row>
    <row r="27" spans="1:8" x14ac:dyDescent="0.25">
      <c r="A27" s="140" t="s">
        <v>66</v>
      </c>
      <c r="B27" s="135">
        <v>449.73</v>
      </c>
      <c r="C27" s="135"/>
      <c r="D27" s="145">
        <v>448.89</v>
      </c>
      <c r="E27" s="142"/>
      <c r="F27" s="136" t="s">
        <v>439</v>
      </c>
      <c r="G27" s="13" t="s">
        <v>778</v>
      </c>
      <c r="H27" s="13" t="s">
        <v>778</v>
      </c>
    </row>
    <row r="28" spans="1:8" x14ac:dyDescent="0.25">
      <c r="A28" s="140" t="s">
        <v>37</v>
      </c>
      <c r="B28" s="135"/>
      <c r="C28" s="135">
        <v>1067.8</v>
      </c>
      <c r="D28" s="145"/>
      <c r="E28" s="142">
        <v>1067.8</v>
      </c>
      <c r="F28" s="136" t="s">
        <v>439</v>
      </c>
      <c r="G28" s="142">
        <v>1067.8</v>
      </c>
      <c r="H28" s="190" t="s">
        <v>213</v>
      </c>
    </row>
    <row r="29" spans="1:8" x14ac:dyDescent="0.25">
      <c r="A29" s="140" t="s">
        <v>130</v>
      </c>
      <c r="B29" s="135">
        <v>10.94</v>
      </c>
      <c r="C29" s="135">
        <v>3829</v>
      </c>
      <c r="D29" s="145">
        <v>10.94</v>
      </c>
      <c r="E29" s="142">
        <v>3829</v>
      </c>
      <c r="F29" s="136" t="s">
        <v>438</v>
      </c>
      <c r="G29" s="142">
        <v>3829</v>
      </c>
      <c r="H29" s="190" t="s">
        <v>437</v>
      </c>
    </row>
    <row r="30" spans="1:8" x14ac:dyDescent="0.25">
      <c r="C30" s="53"/>
      <c r="E30" s="53"/>
    </row>
    <row r="31" spans="1:8" x14ac:dyDescent="0.25">
      <c r="A31" s="52" t="s">
        <v>38</v>
      </c>
      <c r="B31" s="408" t="s">
        <v>31</v>
      </c>
      <c r="C31" s="408"/>
      <c r="D31" s="408" t="s">
        <v>30</v>
      </c>
      <c r="E31" s="408"/>
      <c r="F31" s="408"/>
    </row>
    <row r="32" spans="1:8" ht="45" x14ac:dyDescent="0.25">
      <c r="A32" s="50" t="s">
        <v>29</v>
      </c>
      <c r="B32" s="50" t="s">
        <v>28</v>
      </c>
      <c r="C32" s="51" t="s">
        <v>27</v>
      </c>
      <c r="D32" s="50" t="s">
        <v>26</v>
      </c>
      <c r="E32" s="51" t="s">
        <v>25</v>
      </c>
      <c r="F32" s="50" t="s">
        <v>24</v>
      </c>
      <c r="G32" s="305" t="s">
        <v>251</v>
      </c>
      <c r="H32" s="305" t="s">
        <v>250</v>
      </c>
    </row>
    <row r="33" spans="1:8" x14ac:dyDescent="0.25">
      <c r="A33" s="140" t="s">
        <v>21</v>
      </c>
      <c r="B33" s="135">
        <v>451.85</v>
      </c>
      <c r="C33" s="135">
        <v>60565.97</v>
      </c>
      <c r="D33" s="145">
        <v>451.58</v>
      </c>
      <c r="E33" s="142">
        <v>59737.35</v>
      </c>
      <c r="F33" s="136" t="s">
        <v>436</v>
      </c>
      <c r="G33" s="142">
        <v>59737.35</v>
      </c>
      <c r="H33" s="190" t="s">
        <v>102</v>
      </c>
    </row>
    <row r="34" spans="1:8" x14ac:dyDescent="0.25">
      <c r="A34" s="140" t="s">
        <v>19</v>
      </c>
      <c r="B34" s="135">
        <v>451.85</v>
      </c>
      <c r="C34" s="135">
        <v>16714.5</v>
      </c>
      <c r="D34" s="145">
        <v>451.58</v>
      </c>
      <c r="E34" s="142">
        <v>16697.28</v>
      </c>
      <c r="F34" s="136" t="s">
        <v>436</v>
      </c>
      <c r="G34" s="142">
        <v>16697.28</v>
      </c>
      <c r="H34" s="190" t="s">
        <v>102</v>
      </c>
    </row>
    <row r="35" spans="1:8" x14ac:dyDescent="0.25">
      <c r="A35" s="140" t="s">
        <v>20</v>
      </c>
      <c r="B35" s="135">
        <v>451.58</v>
      </c>
      <c r="C35" s="135">
        <v>32138.95</v>
      </c>
      <c r="D35" s="145">
        <v>451.58</v>
      </c>
      <c r="E35" s="142">
        <v>31703.81</v>
      </c>
      <c r="F35" s="136" t="s">
        <v>436</v>
      </c>
      <c r="G35" s="142">
        <v>31703.81</v>
      </c>
      <c r="H35" s="190" t="s">
        <v>102</v>
      </c>
    </row>
    <row r="36" spans="1:8" x14ac:dyDescent="0.25">
      <c r="A36" s="140" t="s">
        <v>66</v>
      </c>
      <c r="B36" s="135">
        <v>451.85</v>
      </c>
      <c r="C36" s="135"/>
      <c r="D36" s="145">
        <v>451.58</v>
      </c>
      <c r="E36" s="142"/>
      <c r="F36" s="136" t="s">
        <v>436</v>
      </c>
      <c r="G36" s="13" t="s">
        <v>778</v>
      </c>
      <c r="H36" s="13" t="s">
        <v>778</v>
      </c>
    </row>
    <row r="37" spans="1:8" x14ac:dyDescent="0.25">
      <c r="A37" s="140" t="s">
        <v>37</v>
      </c>
      <c r="B37" s="135"/>
      <c r="C37" s="135">
        <v>1231.32</v>
      </c>
      <c r="D37" s="145"/>
      <c r="E37" s="142">
        <v>1231.32</v>
      </c>
      <c r="F37" s="136" t="s">
        <v>436</v>
      </c>
      <c r="G37" s="142">
        <v>1231.32</v>
      </c>
      <c r="H37" s="190" t="s">
        <v>102</v>
      </c>
    </row>
    <row r="38" spans="1:8" x14ac:dyDescent="0.25">
      <c r="A38" s="140" t="s">
        <v>130</v>
      </c>
      <c r="B38" s="135">
        <v>10.94</v>
      </c>
      <c r="C38" s="135">
        <v>3829</v>
      </c>
      <c r="D38" s="137">
        <v>10.94</v>
      </c>
      <c r="E38" s="142">
        <v>3829</v>
      </c>
      <c r="F38" s="136" t="s">
        <v>435</v>
      </c>
      <c r="G38" s="142">
        <v>3829</v>
      </c>
      <c r="H38" s="190" t="s">
        <v>434</v>
      </c>
    </row>
    <row r="39" spans="1:8" x14ac:dyDescent="0.25">
      <c r="C39" s="53"/>
      <c r="E39" s="53"/>
    </row>
    <row r="40" spans="1:8" x14ac:dyDescent="0.25">
      <c r="A40" s="52" t="s">
        <v>32</v>
      </c>
      <c r="B40" s="420" t="s">
        <v>31</v>
      </c>
      <c r="C40" s="421"/>
      <c r="D40" s="420" t="s">
        <v>30</v>
      </c>
      <c r="E40" s="422"/>
      <c r="F40" s="421"/>
    </row>
    <row r="41" spans="1:8" ht="45" x14ac:dyDescent="0.25">
      <c r="A41" s="50" t="s">
        <v>29</v>
      </c>
      <c r="B41" s="50" t="s">
        <v>28</v>
      </c>
      <c r="C41" s="51" t="s">
        <v>27</v>
      </c>
      <c r="D41" s="50" t="s">
        <v>26</v>
      </c>
      <c r="E41" s="51" t="s">
        <v>25</v>
      </c>
      <c r="F41" s="50" t="s">
        <v>24</v>
      </c>
      <c r="G41" s="305" t="s">
        <v>251</v>
      </c>
      <c r="H41" s="305" t="s">
        <v>250</v>
      </c>
    </row>
    <row r="42" spans="1:8" x14ac:dyDescent="0.25">
      <c r="A42" s="140" t="s">
        <v>21</v>
      </c>
      <c r="B42" s="145">
        <v>451.26</v>
      </c>
      <c r="C42" s="145">
        <v>61123.17</v>
      </c>
      <c r="D42" s="145">
        <v>446.05</v>
      </c>
      <c r="E42" s="142">
        <v>59084.29</v>
      </c>
      <c r="F42" s="139" t="s">
        <v>432</v>
      </c>
      <c r="G42" s="142">
        <v>59084.29</v>
      </c>
      <c r="H42" s="190" t="s">
        <v>433</v>
      </c>
    </row>
    <row r="43" spans="1:8" x14ac:dyDescent="0.25">
      <c r="A43" s="140" t="s">
        <v>19</v>
      </c>
      <c r="B43" s="145">
        <v>451.25</v>
      </c>
      <c r="C43" s="145">
        <v>16693</v>
      </c>
      <c r="D43" s="145">
        <v>445.41</v>
      </c>
      <c r="E43" s="142">
        <v>16325.45</v>
      </c>
      <c r="F43" s="139" t="s">
        <v>432</v>
      </c>
      <c r="G43" s="142">
        <v>16325.45</v>
      </c>
      <c r="H43" s="190" t="s">
        <v>433</v>
      </c>
    </row>
    <row r="44" spans="1:8" x14ac:dyDescent="0.25">
      <c r="A44" s="140" t="s">
        <v>20</v>
      </c>
      <c r="B44" s="145">
        <v>446.05</v>
      </c>
      <c r="C44" s="145">
        <v>31981.79</v>
      </c>
      <c r="D44" s="145">
        <v>446.05</v>
      </c>
      <c r="E44" s="142">
        <v>31537.83</v>
      </c>
      <c r="F44" s="139" t="s">
        <v>432</v>
      </c>
      <c r="G44" s="142">
        <v>31537.83</v>
      </c>
      <c r="H44" s="190" t="s">
        <v>433</v>
      </c>
    </row>
    <row r="45" spans="1:8" x14ac:dyDescent="0.25">
      <c r="A45" s="140" t="s">
        <v>66</v>
      </c>
      <c r="B45" s="145">
        <v>451.26</v>
      </c>
      <c r="C45" s="145"/>
      <c r="D45" s="145">
        <v>446.05</v>
      </c>
      <c r="E45" s="142"/>
      <c r="F45" s="139" t="s">
        <v>432</v>
      </c>
      <c r="G45" s="13" t="s">
        <v>778</v>
      </c>
      <c r="H45" s="13" t="s">
        <v>778</v>
      </c>
    </row>
    <row r="46" spans="1:8" x14ac:dyDescent="0.25">
      <c r="A46" s="140" t="s">
        <v>37</v>
      </c>
      <c r="B46" s="145"/>
      <c r="C46" s="145">
        <v>1189.8699999999999</v>
      </c>
      <c r="D46" s="145"/>
      <c r="E46" s="142"/>
      <c r="F46" s="139" t="s">
        <v>127</v>
      </c>
      <c r="G46" s="13" t="s">
        <v>778</v>
      </c>
      <c r="H46" s="13" t="s">
        <v>778</v>
      </c>
    </row>
    <row r="47" spans="1:8" x14ac:dyDescent="0.25">
      <c r="A47" s="140" t="s">
        <v>130</v>
      </c>
      <c r="B47" s="145">
        <v>11.18</v>
      </c>
      <c r="C47" s="145">
        <v>3913</v>
      </c>
      <c r="D47" s="145"/>
      <c r="E47" s="142"/>
      <c r="F47" s="139" t="s">
        <v>127</v>
      </c>
      <c r="G47" s="13" t="s">
        <v>778</v>
      </c>
      <c r="H47" s="13" t="s">
        <v>778</v>
      </c>
    </row>
    <row r="49" spans="1:6" x14ac:dyDescent="0.25">
      <c r="A49" s="11" t="s">
        <v>14</v>
      </c>
      <c r="B49" s="1"/>
      <c r="C49" s="1"/>
      <c r="D49" s="1"/>
      <c r="E49" s="1"/>
      <c r="F49" s="1"/>
    </row>
    <row r="50" spans="1:6" x14ac:dyDescent="0.25">
      <c r="A50" s="405" t="s">
        <v>13</v>
      </c>
      <c r="B50" s="405"/>
      <c r="C50" s="405"/>
      <c r="D50" s="405"/>
      <c r="E50" s="1"/>
      <c r="F50" s="1"/>
    </row>
    <row r="51" spans="1:6" x14ac:dyDescent="0.25">
      <c r="A51" s="10" t="s">
        <v>12</v>
      </c>
      <c r="B51" s="10"/>
      <c r="C51" s="10"/>
      <c r="D51" s="10"/>
      <c r="E51" s="10"/>
      <c r="F51" s="1"/>
    </row>
    <row r="52" spans="1:6" x14ac:dyDescent="0.25">
      <c r="A52" s="10" t="s">
        <v>11</v>
      </c>
      <c r="B52" s="10"/>
      <c r="C52" s="10"/>
      <c r="D52" s="10"/>
      <c r="E52" s="10"/>
      <c r="F52" s="1"/>
    </row>
    <row r="53" spans="1:6" x14ac:dyDescent="0.25">
      <c r="A53" s="10" t="s">
        <v>198</v>
      </c>
      <c r="B53" s="10"/>
      <c r="C53" s="10"/>
      <c r="D53" s="10"/>
      <c r="E53" s="10"/>
      <c r="F53" s="1"/>
    </row>
    <row r="54" spans="1:6" x14ac:dyDescent="0.25">
      <c r="A54" s="405" t="s">
        <v>10</v>
      </c>
      <c r="B54" s="405"/>
      <c r="C54" s="405"/>
      <c r="D54" s="405"/>
      <c r="E54" s="405"/>
      <c r="F54" s="405"/>
    </row>
    <row r="55" spans="1:6" x14ac:dyDescent="0.25">
      <c r="A55" s="405" t="s">
        <v>7</v>
      </c>
      <c r="B55" s="405"/>
      <c r="C55" s="405"/>
      <c r="D55" s="405"/>
      <c r="E55" s="405"/>
      <c r="F55" s="405"/>
    </row>
    <row r="56" spans="1:6" x14ac:dyDescent="0.25">
      <c r="A56" s="406" t="s">
        <v>1</v>
      </c>
      <c r="B56" s="406"/>
      <c r="C56" s="406"/>
      <c r="D56" s="406"/>
      <c r="E56" s="1"/>
      <c r="F56" s="1"/>
    </row>
  </sheetData>
  <mergeCells count="16">
    <mergeCell ref="A50:D50"/>
    <mergeCell ref="A54:F54"/>
    <mergeCell ref="A55:F55"/>
    <mergeCell ref="A56:D56"/>
    <mergeCell ref="B22:C22"/>
    <mergeCell ref="D22:F22"/>
    <mergeCell ref="B31:C31"/>
    <mergeCell ref="D31:F31"/>
    <mergeCell ref="B40:C40"/>
    <mergeCell ref="D40:F40"/>
    <mergeCell ref="B3:C3"/>
    <mergeCell ref="D3:F3"/>
    <mergeCell ref="B9:C9"/>
    <mergeCell ref="D9:F9"/>
    <mergeCell ref="B15:C15"/>
    <mergeCell ref="D15:F15"/>
  </mergeCells>
  <pageMargins left="0.7" right="0.7" top="0.75" bottom="0.75" header="0.3" footer="0.3"/>
  <pageSetup scale="7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workbookViewId="0">
      <selection activeCell="H20" sqref="H20"/>
    </sheetView>
  </sheetViews>
  <sheetFormatPr defaultRowHeight="15" x14ac:dyDescent="0.25"/>
  <cols>
    <col min="1" max="1" width="13.85546875" style="1" customWidth="1"/>
    <col min="2" max="2" width="12.7109375" style="1" customWidth="1"/>
    <col min="3" max="3" width="17" style="1" customWidth="1"/>
    <col min="4" max="4" width="13" style="1" customWidth="1"/>
    <col min="5" max="5" width="15.28515625" style="1" customWidth="1"/>
    <col min="6" max="6" width="38.140625" style="1" customWidth="1"/>
    <col min="7" max="7" width="12.85546875" style="1" bestFit="1" customWidth="1"/>
    <col min="8" max="8" width="10.7109375" style="1" customWidth="1"/>
    <col min="9" max="9" width="13.42578125" style="1" customWidth="1"/>
    <col min="10" max="16384" width="9.140625" style="1"/>
  </cols>
  <sheetData>
    <row r="1" spans="1:8" x14ac:dyDescent="0.25">
      <c r="A1" s="43" t="s">
        <v>461</v>
      </c>
    </row>
    <row r="3" spans="1:8" x14ac:dyDescent="0.25">
      <c r="A3" s="21" t="s">
        <v>90</v>
      </c>
      <c r="B3" s="407" t="s">
        <v>31</v>
      </c>
      <c r="C3" s="407"/>
      <c r="D3" s="407" t="s">
        <v>30</v>
      </c>
      <c r="E3" s="407"/>
      <c r="F3" s="407"/>
    </row>
    <row r="4" spans="1:8" ht="44.25" customHeight="1" x14ac:dyDescent="0.25">
      <c r="A4" s="19" t="s">
        <v>29</v>
      </c>
      <c r="B4" s="19" t="s">
        <v>28</v>
      </c>
      <c r="C4" s="20" t="s">
        <v>80</v>
      </c>
      <c r="D4" s="19" t="s">
        <v>26</v>
      </c>
      <c r="E4" s="20" t="s">
        <v>79</v>
      </c>
      <c r="F4" s="197" t="s">
        <v>24</v>
      </c>
      <c r="G4" s="69" t="s">
        <v>251</v>
      </c>
      <c r="H4" s="69" t="s">
        <v>250</v>
      </c>
    </row>
    <row r="5" spans="1:8" x14ac:dyDescent="0.25">
      <c r="A5" s="15" t="s">
        <v>21</v>
      </c>
      <c r="B5" s="12">
        <v>39.01</v>
      </c>
      <c r="C5" s="17">
        <v>81909.3</v>
      </c>
      <c r="D5" s="12">
        <v>39.01</v>
      </c>
      <c r="E5" s="17">
        <v>81909.3</v>
      </c>
      <c r="F5" s="196" t="s">
        <v>459</v>
      </c>
      <c r="G5" s="34">
        <v>81909.3</v>
      </c>
      <c r="H5" s="200">
        <v>38714</v>
      </c>
    </row>
    <row r="6" spans="1:8" x14ac:dyDescent="0.25">
      <c r="A6" s="15" t="s">
        <v>89</v>
      </c>
      <c r="B6" s="106" t="s">
        <v>18</v>
      </c>
      <c r="C6" s="106" t="s">
        <v>18</v>
      </c>
      <c r="D6" s="106" t="s">
        <v>18</v>
      </c>
      <c r="E6" s="17">
        <v>879.67</v>
      </c>
      <c r="F6" s="342" t="s">
        <v>776</v>
      </c>
      <c r="G6" s="343" t="s">
        <v>777</v>
      </c>
      <c r="H6" s="200">
        <v>40072</v>
      </c>
    </row>
    <row r="7" spans="1:8" x14ac:dyDescent="0.25">
      <c r="A7" s="15" t="s">
        <v>50</v>
      </c>
      <c r="B7" s="12">
        <v>39.01</v>
      </c>
      <c r="C7" s="17">
        <v>50869.04</v>
      </c>
      <c r="D7" s="12">
        <v>39.01</v>
      </c>
      <c r="E7" s="17">
        <v>50869.04</v>
      </c>
      <c r="F7" s="196" t="s">
        <v>459</v>
      </c>
      <c r="G7" s="34">
        <v>50869.04</v>
      </c>
      <c r="H7" s="200">
        <v>38714</v>
      </c>
    </row>
    <row r="8" spans="1:8" x14ac:dyDescent="0.25">
      <c r="G8" s="12"/>
      <c r="H8" s="12"/>
    </row>
    <row r="9" spans="1:8" x14ac:dyDescent="0.25">
      <c r="A9" s="21" t="s">
        <v>85</v>
      </c>
      <c r="B9" s="407" t="s">
        <v>31</v>
      </c>
      <c r="C9" s="407"/>
      <c r="D9" s="407" t="s">
        <v>30</v>
      </c>
      <c r="E9" s="407"/>
      <c r="F9" s="407"/>
    </row>
    <row r="10" spans="1:8" ht="45" x14ac:dyDescent="0.25">
      <c r="A10" s="19" t="s">
        <v>29</v>
      </c>
      <c r="B10" s="19" t="s">
        <v>28</v>
      </c>
      <c r="C10" s="20" t="s">
        <v>80</v>
      </c>
      <c r="D10" s="19" t="s">
        <v>26</v>
      </c>
      <c r="E10" s="20" t="s">
        <v>79</v>
      </c>
      <c r="F10" s="197" t="s">
        <v>24</v>
      </c>
      <c r="G10" s="69" t="s">
        <v>251</v>
      </c>
      <c r="H10" s="69" t="s">
        <v>250</v>
      </c>
    </row>
    <row r="11" spans="1:8" x14ac:dyDescent="0.25">
      <c r="A11" s="15" t="s">
        <v>21</v>
      </c>
      <c r="B11" s="12">
        <v>375.29</v>
      </c>
      <c r="C11" s="17">
        <v>923187.13</v>
      </c>
      <c r="D11" s="12">
        <v>375.13</v>
      </c>
      <c r="E11" s="17">
        <v>922793.54</v>
      </c>
      <c r="F11" s="196" t="s">
        <v>458</v>
      </c>
      <c r="G11" s="34">
        <v>922793.54</v>
      </c>
      <c r="H11" s="200">
        <v>39064</v>
      </c>
    </row>
    <row r="12" spans="1:8" x14ac:dyDescent="0.25">
      <c r="A12" s="15" t="s">
        <v>50</v>
      </c>
      <c r="B12" s="12">
        <v>375.29</v>
      </c>
      <c r="C12" s="17">
        <v>533936.06999999995</v>
      </c>
      <c r="D12" s="12">
        <v>375.13</v>
      </c>
      <c r="E12" s="17">
        <v>533723.27</v>
      </c>
      <c r="F12" s="196" t="s">
        <v>458</v>
      </c>
      <c r="G12" s="34">
        <v>533723.27</v>
      </c>
      <c r="H12" s="200">
        <v>39064</v>
      </c>
    </row>
    <row r="13" spans="1:8" x14ac:dyDescent="0.25">
      <c r="A13" s="15" t="s">
        <v>73</v>
      </c>
      <c r="B13" s="12">
        <v>251.95</v>
      </c>
      <c r="C13" s="17">
        <v>552513.76</v>
      </c>
      <c r="D13" s="12">
        <v>251.95</v>
      </c>
      <c r="E13" s="17">
        <v>506681.1</v>
      </c>
      <c r="F13" s="196" t="s">
        <v>458</v>
      </c>
      <c r="G13" s="34">
        <v>506681.1</v>
      </c>
      <c r="H13" s="200">
        <v>39064</v>
      </c>
    </row>
    <row r="14" spans="1:8" x14ac:dyDescent="0.25">
      <c r="E14" s="31"/>
      <c r="G14" s="12"/>
      <c r="H14" s="12"/>
    </row>
    <row r="15" spans="1:8" x14ac:dyDescent="0.25">
      <c r="A15" s="21" t="s">
        <v>81</v>
      </c>
      <c r="B15" s="407" t="s">
        <v>31</v>
      </c>
      <c r="C15" s="407"/>
      <c r="D15" s="407" t="s">
        <v>30</v>
      </c>
      <c r="E15" s="407"/>
      <c r="F15" s="407"/>
    </row>
    <row r="16" spans="1:8" ht="45" x14ac:dyDescent="0.25">
      <c r="A16" s="19" t="s">
        <v>29</v>
      </c>
      <c r="B16" s="19" t="s">
        <v>28</v>
      </c>
      <c r="C16" s="20" t="s">
        <v>80</v>
      </c>
      <c r="D16" s="19" t="s">
        <v>26</v>
      </c>
      <c r="E16" s="20" t="s">
        <v>79</v>
      </c>
      <c r="F16" s="197" t="s">
        <v>24</v>
      </c>
      <c r="G16" s="69" t="s">
        <v>251</v>
      </c>
      <c r="H16" s="69" t="s">
        <v>250</v>
      </c>
    </row>
    <row r="17" spans="1:10" x14ac:dyDescent="0.25">
      <c r="A17" s="15" t="s">
        <v>21</v>
      </c>
      <c r="B17" s="12">
        <v>375.29</v>
      </c>
      <c r="C17" s="17">
        <v>958186.68</v>
      </c>
      <c r="D17" s="12">
        <v>375.29</v>
      </c>
      <c r="E17" s="17">
        <v>958186.68</v>
      </c>
      <c r="F17" s="196" t="s">
        <v>457</v>
      </c>
      <c r="G17" s="34">
        <v>958186.68</v>
      </c>
      <c r="H17" s="199">
        <v>39436</v>
      </c>
    </row>
    <row r="18" spans="1:10" x14ac:dyDescent="0.25">
      <c r="A18" s="15" t="s">
        <v>50</v>
      </c>
      <c r="B18" s="12">
        <v>375.29</v>
      </c>
      <c r="C18" s="17">
        <v>544763.55000000005</v>
      </c>
      <c r="D18" s="12">
        <v>375.29</v>
      </c>
      <c r="E18" s="17">
        <v>544763.55000000005</v>
      </c>
      <c r="F18" s="196" t="s">
        <v>457</v>
      </c>
      <c r="G18" s="34">
        <v>544763.55000000005</v>
      </c>
      <c r="H18" s="199">
        <v>39436</v>
      </c>
    </row>
    <row r="19" spans="1:10" x14ac:dyDescent="0.25">
      <c r="A19" s="15" t="s">
        <v>73</v>
      </c>
      <c r="B19" s="12">
        <v>251.95</v>
      </c>
      <c r="C19" s="17">
        <v>488422.71</v>
      </c>
      <c r="D19" s="12">
        <v>251.95</v>
      </c>
      <c r="E19" s="17">
        <v>439415.66</v>
      </c>
      <c r="F19" s="196" t="s">
        <v>457</v>
      </c>
      <c r="G19" s="34">
        <v>439415.66</v>
      </c>
      <c r="H19" s="199">
        <v>39436</v>
      </c>
    </row>
    <row r="20" spans="1:10" x14ac:dyDescent="0.25">
      <c r="A20" s="15" t="s">
        <v>16</v>
      </c>
      <c r="B20" s="14">
        <v>125</v>
      </c>
      <c r="C20" s="17">
        <v>537500</v>
      </c>
      <c r="D20" s="14">
        <v>114.3</v>
      </c>
      <c r="E20" s="17">
        <v>491490</v>
      </c>
      <c r="F20" s="198" t="s">
        <v>456</v>
      </c>
      <c r="G20" s="34">
        <v>491490</v>
      </c>
      <c r="H20" s="199">
        <v>39503</v>
      </c>
    </row>
    <row r="21" spans="1:10" x14ac:dyDescent="0.25">
      <c r="E21" s="31"/>
      <c r="G21" s="12"/>
      <c r="H21" s="12"/>
    </row>
    <row r="22" spans="1:10" x14ac:dyDescent="0.25">
      <c r="A22" s="21" t="s">
        <v>75</v>
      </c>
      <c r="B22" s="407" t="s">
        <v>31</v>
      </c>
      <c r="C22" s="407"/>
      <c r="D22" s="407" t="s">
        <v>30</v>
      </c>
      <c r="E22" s="407"/>
      <c r="F22" s="407"/>
    </row>
    <row r="23" spans="1:10" ht="45" x14ac:dyDescent="0.25">
      <c r="A23" s="19" t="s">
        <v>29</v>
      </c>
      <c r="B23" s="19" t="s">
        <v>28</v>
      </c>
      <c r="C23" s="20" t="s">
        <v>27</v>
      </c>
      <c r="D23" s="19" t="s">
        <v>26</v>
      </c>
      <c r="E23" s="20" t="s">
        <v>25</v>
      </c>
      <c r="F23" s="197" t="s">
        <v>24</v>
      </c>
      <c r="G23" s="69" t="s">
        <v>251</v>
      </c>
      <c r="H23" s="69" t="s">
        <v>250</v>
      </c>
      <c r="I23" s="69" t="s">
        <v>460</v>
      </c>
    </row>
    <row r="24" spans="1:10" x14ac:dyDescent="0.25">
      <c r="A24" s="15" t="s">
        <v>21</v>
      </c>
      <c r="B24" s="12">
        <v>356.67</v>
      </c>
      <c r="C24" s="17">
        <v>34468.589999999997</v>
      </c>
      <c r="D24" s="14">
        <v>320.8</v>
      </c>
      <c r="E24" s="17">
        <v>24069.16</v>
      </c>
      <c r="F24" s="196" t="s">
        <v>455</v>
      </c>
      <c r="G24" s="34">
        <v>24069.16</v>
      </c>
      <c r="H24" s="199">
        <v>39797</v>
      </c>
      <c r="I24" s="34">
        <f>E24*30.3</f>
        <v>729295.54800000007</v>
      </c>
    </row>
    <row r="25" spans="1:10" s="35" customFormat="1" x14ac:dyDescent="0.25">
      <c r="A25" s="66" t="s">
        <v>50</v>
      </c>
      <c r="B25" s="188">
        <v>356.67</v>
      </c>
      <c r="C25" s="34">
        <v>17243.05</v>
      </c>
      <c r="D25" s="357">
        <v>320.8</v>
      </c>
      <c r="E25" s="34">
        <v>11218.7</v>
      </c>
      <c r="F25" s="358" t="s">
        <v>455</v>
      </c>
      <c r="G25" s="34">
        <v>11218.7</v>
      </c>
      <c r="H25" s="199">
        <v>39797</v>
      </c>
      <c r="I25" s="34">
        <v>337974.42</v>
      </c>
      <c r="J25" s="356"/>
    </row>
    <row r="26" spans="1:10" x14ac:dyDescent="0.25">
      <c r="A26" s="15" t="s">
        <v>73</v>
      </c>
      <c r="B26" s="12">
        <v>233.49</v>
      </c>
      <c r="C26" s="17">
        <v>12991.38</v>
      </c>
      <c r="D26" s="12">
        <v>233.49</v>
      </c>
      <c r="E26" s="17">
        <v>11521.37</v>
      </c>
      <c r="F26" s="196" t="s">
        <v>455</v>
      </c>
      <c r="G26" s="34">
        <v>11521.37</v>
      </c>
      <c r="H26" s="199">
        <v>39797</v>
      </c>
      <c r="I26" s="34">
        <f>E26*30.3</f>
        <v>349097.51100000006</v>
      </c>
    </row>
    <row r="27" spans="1:10" x14ac:dyDescent="0.25">
      <c r="A27" s="15" t="s">
        <v>16</v>
      </c>
      <c r="B27" s="14">
        <v>153</v>
      </c>
      <c r="C27" s="17">
        <v>21303.72</v>
      </c>
      <c r="D27" s="14">
        <v>134.1</v>
      </c>
      <c r="E27" s="17">
        <v>18194.07</v>
      </c>
      <c r="F27" s="198" t="s">
        <v>454</v>
      </c>
      <c r="G27" s="34">
        <v>18194.07</v>
      </c>
      <c r="H27" s="199">
        <v>39779</v>
      </c>
      <c r="I27" s="34">
        <f>E27*30.3</f>
        <v>551280.321</v>
      </c>
    </row>
    <row r="28" spans="1:10" x14ac:dyDescent="0.25">
      <c r="E28" s="31"/>
      <c r="G28" s="12"/>
      <c r="H28" s="12"/>
    </row>
    <row r="29" spans="1:10" x14ac:dyDescent="0.25">
      <c r="A29" s="21" t="s">
        <v>67</v>
      </c>
      <c r="B29" s="407" t="s">
        <v>31</v>
      </c>
      <c r="C29" s="407"/>
      <c r="D29" s="407" t="s">
        <v>30</v>
      </c>
      <c r="E29" s="407"/>
      <c r="F29" s="407"/>
    </row>
    <row r="30" spans="1:10" ht="45" x14ac:dyDescent="0.25">
      <c r="A30" s="19" t="s">
        <v>29</v>
      </c>
      <c r="B30" s="19" t="s">
        <v>28</v>
      </c>
      <c r="C30" s="20" t="s">
        <v>27</v>
      </c>
      <c r="D30" s="19" t="s">
        <v>26</v>
      </c>
      <c r="E30" s="20" t="s">
        <v>25</v>
      </c>
      <c r="F30" s="197" t="s">
        <v>24</v>
      </c>
      <c r="G30" s="69" t="s">
        <v>251</v>
      </c>
      <c r="H30" s="69" t="s">
        <v>250</v>
      </c>
    </row>
    <row r="31" spans="1:10" x14ac:dyDescent="0.25">
      <c r="A31" s="15" t="s">
        <v>21</v>
      </c>
      <c r="B31" s="12">
        <v>318.48</v>
      </c>
      <c r="C31" s="17">
        <v>38727.17</v>
      </c>
      <c r="D31" s="12">
        <v>318.48</v>
      </c>
      <c r="E31" s="17">
        <v>38727.17</v>
      </c>
      <c r="F31" s="196" t="s">
        <v>453</v>
      </c>
      <c r="G31" s="34">
        <v>38727.17</v>
      </c>
      <c r="H31" s="199">
        <v>40157</v>
      </c>
    </row>
    <row r="32" spans="1:10" x14ac:dyDescent="0.25">
      <c r="A32" s="15" t="s">
        <v>50</v>
      </c>
      <c r="B32" s="12">
        <v>318.48</v>
      </c>
      <c r="C32" s="17">
        <v>14734.55</v>
      </c>
      <c r="D32" s="12">
        <v>318.48</v>
      </c>
      <c r="E32" s="17">
        <v>14734.55</v>
      </c>
      <c r="F32" s="196" t="s">
        <v>453</v>
      </c>
      <c r="G32" s="34">
        <v>14734.55</v>
      </c>
      <c r="H32" s="199">
        <v>40157</v>
      </c>
    </row>
    <row r="33" spans="1:8" x14ac:dyDescent="0.25">
      <c r="A33" s="15" t="s">
        <v>66</v>
      </c>
      <c r="B33" s="14">
        <v>277.2</v>
      </c>
      <c r="C33" s="17">
        <v>8870.4</v>
      </c>
      <c r="D33" s="14">
        <v>277.2</v>
      </c>
      <c r="E33" s="17">
        <v>8870.4</v>
      </c>
      <c r="F33" s="196" t="s">
        <v>453</v>
      </c>
      <c r="G33" s="34">
        <v>8870.4</v>
      </c>
      <c r="H33" s="199">
        <v>40157</v>
      </c>
    </row>
    <row r="34" spans="1:8" x14ac:dyDescent="0.25">
      <c r="A34" s="15" t="s">
        <v>16</v>
      </c>
      <c r="B34" s="14">
        <v>137</v>
      </c>
      <c r="C34" s="17">
        <v>20276</v>
      </c>
      <c r="D34" s="14">
        <v>119.3</v>
      </c>
      <c r="E34" s="17">
        <v>15890.76</v>
      </c>
      <c r="F34" s="198" t="s">
        <v>452</v>
      </c>
      <c r="G34" s="34">
        <v>15890.76</v>
      </c>
      <c r="H34" s="199">
        <v>40085</v>
      </c>
    </row>
    <row r="35" spans="1:8" x14ac:dyDescent="0.25">
      <c r="G35" s="12"/>
      <c r="H35" s="12"/>
    </row>
    <row r="36" spans="1:8" x14ac:dyDescent="0.25">
      <c r="A36" s="21" t="s">
        <v>63</v>
      </c>
      <c r="B36" s="407" t="s">
        <v>31</v>
      </c>
      <c r="C36" s="407"/>
      <c r="D36" s="407" t="s">
        <v>30</v>
      </c>
      <c r="E36" s="407"/>
      <c r="F36" s="407"/>
    </row>
    <row r="37" spans="1:8" ht="45" x14ac:dyDescent="0.25">
      <c r="A37" s="19" t="s">
        <v>29</v>
      </c>
      <c r="B37" s="19" t="s">
        <v>28</v>
      </c>
      <c r="C37" s="20" t="s">
        <v>27</v>
      </c>
      <c r="D37" s="19" t="s">
        <v>26</v>
      </c>
      <c r="E37" s="20" t="s">
        <v>25</v>
      </c>
      <c r="F37" s="197" t="s">
        <v>24</v>
      </c>
      <c r="G37" s="69" t="s">
        <v>251</v>
      </c>
      <c r="H37" s="69" t="s">
        <v>250</v>
      </c>
    </row>
    <row r="38" spans="1:8" x14ac:dyDescent="0.25">
      <c r="A38" s="15" t="s">
        <v>21</v>
      </c>
      <c r="B38" s="12">
        <v>434.26</v>
      </c>
      <c r="C38" s="17">
        <v>61838.62</v>
      </c>
      <c r="D38" s="12">
        <v>306.08</v>
      </c>
      <c r="E38" s="13">
        <v>0</v>
      </c>
      <c r="F38" s="196" t="s">
        <v>451</v>
      </c>
      <c r="G38" s="360" t="s">
        <v>778</v>
      </c>
      <c r="H38" s="360" t="s">
        <v>778</v>
      </c>
    </row>
    <row r="39" spans="1:8" x14ac:dyDescent="0.25">
      <c r="A39" s="15" t="s">
        <v>50</v>
      </c>
      <c r="B39" s="12">
        <v>434.26</v>
      </c>
      <c r="C39" s="17">
        <v>24187.23</v>
      </c>
      <c r="D39" s="12">
        <v>306.08</v>
      </c>
      <c r="E39" s="17">
        <v>13015.62</v>
      </c>
      <c r="F39" s="196" t="s">
        <v>451</v>
      </c>
      <c r="G39" s="34">
        <v>13015.62</v>
      </c>
      <c r="H39" s="199">
        <v>40620</v>
      </c>
    </row>
    <row r="40" spans="1:8" x14ac:dyDescent="0.25">
      <c r="A40" s="15" t="s">
        <v>16</v>
      </c>
      <c r="B40" s="14">
        <v>159.19999999999999</v>
      </c>
      <c r="C40" s="17">
        <v>22765.599999999999</v>
      </c>
      <c r="D40" s="14">
        <v>139</v>
      </c>
      <c r="E40" s="17">
        <v>19453.62</v>
      </c>
      <c r="F40" s="196" t="s">
        <v>450</v>
      </c>
      <c r="G40" s="34">
        <v>19453.62</v>
      </c>
      <c r="H40" s="199">
        <v>40480</v>
      </c>
    </row>
    <row r="41" spans="1:8" x14ac:dyDescent="0.25">
      <c r="G41" s="12"/>
      <c r="H41" s="12"/>
    </row>
    <row r="42" spans="1:8" x14ac:dyDescent="0.25">
      <c r="A42" s="21" t="s">
        <v>60</v>
      </c>
      <c r="B42" s="407" t="s">
        <v>31</v>
      </c>
      <c r="C42" s="407"/>
      <c r="D42" s="407" t="s">
        <v>30</v>
      </c>
      <c r="E42" s="407"/>
      <c r="F42" s="407"/>
    </row>
    <row r="43" spans="1:8" ht="45" x14ac:dyDescent="0.25">
      <c r="A43" s="19" t="s">
        <v>29</v>
      </c>
      <c r="B43" s="19" t="s">
        <v>28</v>
      </c>
      <c r="C43" s="20" t="s">
        <v>27</v>
      </c>
      <c r="D43" s="19" t="s">
        <v>26</v>
      </c>
      <c r="E43" s="20" t="s">
        <v>25</v>
      </c>
      <c r="F43" s="197" t="s">
        <v>24</v>
      </c>
      <c r="G43" s="69" t="s">
        <v>251</v>
      </c>
      <c r="H43" s="69" t="s">
        <v>250</v>
      </c>
    </row>
    <row r="44" spans="1:8" x14ac:dyDescent="0.25">
      <c r="A44" s="15" t="s">
        <v>21</v>
      </c>
      <c r="B44" s="12">
        <v>249.89</v>
      </c>
      <c r="C44" s="17">
        <v>38822.910000000003</v>
      </c>
      <c r="D44" s="12">
        <v>246.53</v>
      </c>
      <c r="E44" s="17">
        <v>36139.17</v>
      </c>
      <c r="F44" s="196" t="s">
        <v>449</v>
      </c>
      <c r="G44" s="34">
        <v>36139.17</v>
      </c>
      <c r="H44" s="199">
        <v>40893</v>
      </c>
    </row>
    <row r="45" spans="1:8" x14ac:dyDescent="0.25">
      <c r="A45" s="15" t="s">
        <v>50</v>
      </c>
      <c r="B45" s="12">
        <v>249.89</v>
      </c>
      <c r="C45" s="17">
        <v>9276.77</v>
      </c>
      <c r="D45" s="12">
        <v>244.91</v>
      </c>
      <c r="E45" s="17">
        <v>8044.31</v>
      </c>
      <c r="F45" s="196" t="s">
        <v>449</v>
      </c>
      <c r="G45" s="34">
        <v>8044.31</v>
      </c>
      <c r="H45" s="199">
        <v>40893</v>
      </c>
    </row>
    <row r="46" spans="1:8" x14ac:dyDescent="0.25">
      <c r="A46" s="15" t="s">
        <v>16</v>
      </c>
      <c r="B46" s="14">
        <v>169.2</v>
      </c>
      <c r="C46" s="17">
        <v>20876.400000000001</v>
      </c>
      <c r="D46" s="14">
        <v>142.69999999999999</v>
      </c>
      <c r="E46" s="17">
        <v>16702.28</v>
      </c>
      <c r="F46" s="196" t="s">
        <v>448</v>
      </c>
      <c r="G46" s="34">
        <v>16702.28</v>
      </c>
      <c r="H46" s="199">
        <v>40730</v>
      </c>
    </row>
    <row r="47" spans="1:8" x14ac:dyDescent="0.25">
      <c r="G47" s="12"/>
      <c r="H47" s="12"/>
    </row>
    <row r="48" spans="1:8" x14ac:dyDescent="0.25">
      <c r="A48" s="21" t="s">
        <v>57</v>
      </c>
      <c r="B48" s="407" t="s">
        <v>31</v>
      </c>
      <c r="C48" s="407"/>
      <c r="D48" s="407" t="s">
        <v>30</v>
      </c>
      <c r="E48" s="407"/>
      <c r="F48" s="407"/>
    </row>
    <row r="49" spans="1:9" ht="45" x14ac:dyDescent="0.25">
      <c r="A49" s="19" t="s">
        <v>29</v>
      </c>
      <c r="B49" s="19" t="s">
        <v>28</v>
      </c>
      <c r="C49" s="20" t="s">
        <v>27</v>
      </c>
      <c r="D49" s="19" t="s">
        <v>26</v>
      </c>
      <c r="E49" s="20" t="s">
        <v>25</v>
      </c>
      <c r="F49" s="197" t="s">
        <v>24</v>
      </c>
      <c r="G49" s="69" t="s">
        <v>251</v>
      </c>
      <c r="H49" s="69" t="s">
        <v>250</v>
      </c>
    </row>
    <row r="50" spans="1:9" x14ac:dyDescent="0.25">
      <c r="A50" s="15" t="s">
        <v>21</v>
      </c>
      <c r="B50" s="14">
        <v>301.10000000000002</v>
      </c>
      <c r="C50" s="17">
        <v>52376.35</v>
      </c>
      <c r="D50" s="14">
        <v>301.10000000000002</v>
      </c>
      <c r="E50" s="17">
        <v>52376.35</v>
      </c>
      <c r="F50" s="196" t="s">
        <v>447</v>
      </c>
      <c r="G50" s="34">
        <v>52376.35</v>
      </c>
      <c r="H50" s="199">
        <v>41255</v>
      </c>
    </row>
    <row r="51" spans="1:9" x14ac:dyDescent="0.25">
      <c r="A51" s="15" t="s">
        <v>50</v>
      </c>
      <c r="B51" s="14">
        <v>301.10000000000002</v>
      </c>
      <c r="C51" s="17">
        <v>11108.24</v>
      </c>
      <c r="D51" s="14">
        <v>301.10000000000002</v>
      </c>
      <c r="E51" s="17">
        <v>11108.24</v>
      </c>
      <c r="F51" s="196" t="s">
        <v>447</v>
      </c>
      <c r="G51" s="34">
        <v>11108.24</v>
      </c>
      <c r="H51" s="199">
        <v>41255</v>
      </c>
    </row>
    <row r="52" spans="1:9" x14ac:dyDescent="0.25">
      <c r="A52" s="15" t="s">
        <v>16</v>
      </c>
      <c r="B52" s="14">
        <v>236.2</v>
      </c>
      <c r="C52" s="17">
        <v>8455.9599999999991</v>
      </c>
      <c r="D52" s="14">
        <v>182.1</v>
      </c>
      <c r="E52" s="17">
        <v>1129.6300000000001</v>
      </c>
      <c r="F52" s="196" t="s">
        <v>446</v>
      </c>
      <c r="G52" s="34">
        <v>1129.6300000000001</v>
      </c>
      <c r="H52" s="199">
        <v>41255</v>
      </c>
    </row>
    <row r="53" spans="1:9" x14ac:dyDescent="0.25">
      <c r="G53" s="12"/>
      <c r="H53" s="12"/>
    </row>
    <row r="54" spans="1:9" x14ac:dyDescent="0.25">
      <c r="A54" s="21" t="s">
        <v>54</v>
      </c>
      <c r="B54" s="407" t="s">
        <v>31</v>
      </c>
      <c r="C54" s="407"/>
      <c r="D54" s="407" t="s">
        <v>30</v>
      </c>
      <c r="E54" s="407"/>
      <c r="F54" s="407"/>
      <c r="G54" s="359"/>
      <c r="H54" s="359"/>
    </row>
    <row r="55" spans="1:9" ht="45" x14ac:dyDescent="0.25">
      <c r="A55" s="19" t="s">
        <v>29</v>
      </c>
      <c r="B55" s="19" t="s">
        <v>28</v>
      </c>
      <c r="C55" s="20" t="s">
        <v>27</v>
      </c>
      <c r="D55" s="19" t="s">
        <v>26</v>
      </c>
      <c r="E55" s="20" t="s">
        <v>25</v>
      </c>
      <c r="F55" s="197" t="s">
        <v>24</v>
      </c>
      <c r="G55" s="69" t="s">
        <v>251</v>
      </c>
      <c r="H55" s="69" t="s">
        <v>250</v>
      </c>
    </row>
    <row r="56" spans="1:9" x14ac:dyDescent="0.25">
      <c r="A56" s="15" t="s">
        <v>21</v>
      </c>
      <c r="B56" s="12">
        <v>298.93</v>
      </c>
      <c r="C56" s="17">
        <v>56360.26</v>
      </c>
      <c r="D56" s="12">
        <v>298.63</v>
      </c>
      <c r="E56" s="17">
        <v>54971.27</v>
      </c>
      <c r="F56" s="196" t="s">
        <v>445</v>
      </c>
      <c r="G56" s="34">
        <v>54971.27</v>
      </c>
      <c r="H56" s="199">
        <v>41620</v>
      </c>
    </row>
    <row r="57" spans="1:9" x14ac:dyDescent="0.25">
      <c r="A57" s="15" t="s">
        <v>50</v>
      </c>
      <c r="B57" s="12">
        <v>298.93</v>
      </c>
      <c r="C57" s="17">
        <v>11040.2</v>
      </c>
      <c r="D57" s="12">
        <v>298.63</v>
      </c>
      <c r="E57" s="17">
        <v>11029.27</v>
      </c>
      <c r="F57" s="196" t="s">
        <v>445</v>
      </c>
      <c r="G57" s="34">
        <v>11029.27</v>
      </c>
      <c r="H57" s="199">
        <v>41620</v>
      </c>
    </row>
    <row r="58" spans="1:9" x14ac:dyDescent="0.25">
      <c r="A58" s="15" t="s">
        <v>16</v>
      </c>
      <c r="B58" s="14">
        <v>141.19999999999999</v>
      </c>
      <c r="C58" s="17">
        <v>5136</v>
      </c>
      <c r="D58" s="14">
        <v>127.4</v>
      </c>
      <c r="E58" s="13">
        <v>0</v>
      </c>
      <c r="F58" s="196" t="s">
        <v>444</v>
      </c>
      <c r="G58" s="360" t="s">
        <v>778</v>
      </c>
      <c r="H58" s="360" t="s">
        <v>778</v>
      </c>
    </row>
    <row r="60" spans="1:9" x14ac:dyDescent="0.25">
      <c r="A60" s="11" t="s">
        <v>14</v>
      </c>
    </row>
    <row r="61" spans="1:9" x14ac:dyDescent="0.25">
      <c r="A61" s="405" t="s">
        <v>13</v>
      </c>
      <c r="B61" s="405"/>
      <c r="C61" s="405"/>
      <c r="D61" s="405"/>
    </row>
    <row r="62" spans="1:9" x14ac:dyDescent="0.25">
      <c r="A62" s="10" t="s">
        <v>12</v>
      </c>
      <c r="B62" s="10"/>
      <c r="C62" s="10"/>
      <c r="D62" s="10"/>
      <c r="E62" s="10"/>
    </row>
    <row r="63" spans="1:9" x14ac:dyDescent="0.25">
      <c r="A63" s="405" t="s">
        <v>8</v>
      </c>
      <c r="B63" s="405"/>
      <c r="C63" s="405"/>
      <c r="D63" s="405"/>
      <c r="E63" s="405"/>
      <c r="F63" s="405"/>
      <c r="G63" s="9"/>
      <c r="H63" s="9"/>
      <c r="I63" s="9"/>
    </row>
    <row r="64" spans="1:9" x14ac:dyDescent="0.25">
      <c r="A64" s="405" t="s">
        <v>7</v>
      </c>
      <c r="B64" s="405"/>
      <c r="C64" s="405"/>
      <c r="D64" s="405"/>
      <c r="E64" s="405"/>
      <c r="F64" s="405"/>
      <c r="G64" s="9"/>
      <c r="H64" s="9"/>
      <c r="I64" s="9"/>
    </row>
    <row r="65" spans="1:4" x14ac:dyDescent="0.25">
      <c r="A65" s="406" t="s">
        <v>2</v>
      </c>
      <c r="B65" s="406"/>
      <c r="C65" s="406"/>
      <c r="D65" s="406"/>
    </row>
  </sheetData>
  <mergeCells count="22">
    <mergeCell ref="A61:D61"/>
    <mergeCell ref="A63:F63"/>
    <mergeCell ref="A64:F64"/>
    <mergeCell ref="A65:D65"/>
    <mergeCell ref="B42:C42"/>
    <mergeCell ref="D42:F42"/>
    <mergeCell ref="B48:C48"/>
    <mergeCell ref="D48:F48"/>
    <mergeCell ref="B54:C54"/>
    <mergeCell ref="D54:F54"/>
    <mergeCell ref="B22:C22"/>
    <mergeCell ref="D22:F22"/>
    <mergeCell ref="B29:C29"/>
    <mergeCell ref="D29:F29"/>
    <mergeCell ref="B36:C36"/>
    <mergeCell ref="D36:F36"/>
    <mergeCell ref="B3:C3"/>
    <mergeCell ref="D3:F3"/>
    <mergeCell ref="B9:C9"/>
    <mergeCell ref="D9:F9"/>
    <mergeCell ref="B15:C15"/>
    <mergeCell ref="D15:F15"/>
  </mergeCells>
  <pageMargins left="0.7" right="0.7" top="0.75" bottom="0.75" header="0.3" footer="0.3"/>
  <pageSetup scale="6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0"/>
  <sheetViews>
    <sheetView topLeftCell="A34" workbookViewId="0">
      <selection activeCell="I35" sqref="I35"/>
    </sheetView>
  </sheetViews>
  <sheetFormatPr defaultRowHeight="15" x14ac:dyDescent="0.25"/>
  <cols>
    <col min="1" max="1" width="13.85546875" style="1" customWidth="1"/>
    <col min="2" max="2" width="12.7109375" style="1" customWidth="1"/>
    <col min="3" max="3" width="17" style="1" customWidth="1"/>
    <col min="4" max="4" width="13" style="1" customWidth="1"/>
    <col min="5" max="5" width="15.28515625" style="1" customWidth="1"/>
    <col min="6" max="6" width="36.42578125" style="1" bestFit="1" customWidth="1"/>
    <col min="7" max="7" width="11.42578125" style="1" bestFit="1" customWidth="1"/>
    <col min="8" max="8" width="9.85546875" style="1" customWidth="1"/>
    <col min="9" max="9" width="11.140625" style="1" customWidth="1"/>
    <col min="10" max="12" width="9.140625" style="1"/>
    <col min="13" max="13" width="12.42578125" style="1" bestFit="1" customWidth="1"/>
    <col min="14" max="16384" width="9.140625" style="1"/>
  </cols>
  <sheetData>
    <row r="1" spans="1:9" x14ac:dyDescent="0.25">
      <c r="A1" s="43" t="s">
        <v>503</v>
      </c>
    </row>
    <row r="3" spans="1:9" x14ac:dyDescent="0.25">
      <c r="A3" s="21" t="s">
        <v>92</v>
      </c>
      <c r="B3" s="407" t="s">
        <v>31</v>
      </c>
      <c r="C3" s="407"/>
      <c r="D3" s="407" t="s">
        <v>30</v>
      </c>
      <c r="E3" s="407"/>
      <c r="F3" s="425"/>
      <c r="G3" s="72"/>
      <c r="H3" s="344"/>
      <c r="I3" s="378"/>
    </row>
    <row r="4" spans="1:9" ht="45" x14ac:dyDescent="0.25">
      <c r="A4" s="85" t="s">
        <v>29</v>
      </c>
      <c r="B4" s="85" t="s">
        <v>28</v>
      </c>
      <c r="C4" s="84" t="s">
        <v>80</v>
      </c>
      <c r="D4" s="85" t="s">
        <v>26</v>
      </c>
      <c r="E4" s="84" t="s">
        <v>79</v>
      </c>
      <c r="F4" s="205" t="s">
        <v>24</v>
      </c>
      <c r="G4" s="69" t="s">
        <v>251</v>
      </c>
      <c r="H4" s="69" t="s">
        <v>250</v>
      </c>
      <c r="I4" s="379"/>
    </row>
    <row r="5" spans="1:9" x14ac:dyDescent="0.25">
      <c r="A5" s="15" t="s">
        <v>21</v>
      </c>
      <c r="B5" s="64">
        <v>415.43</v>
      </c>
      <c r="C5" s="64">
        <v>734750.27</v>
      </c>
      <c r="D5" s="64">
        <v>415.43</v>
      </c>
      <c r="E5" s="64">
        <v>734750.27</v>
      </c>
      <c r="F5" s="204" t="s">
        <v>502</v>
      </c>
      <c r="G5" s="88">
        <v>734750.27</v>
      </c>
      <c r="H5" s="39">
        <v>38349</v>
      </c>
      <c r="I5" s="380"/>
    </row>
    <row r="6" spans="1:9" x14ac:dyDescent="0.25">
      <c r="A6" s="15" t="s">
        <v>50</v>
      </c>
      <c r="B6" s="64">
        <v>415.43</v>
      </c>
      <c r="C6" s="64">
        <v>1025769.99</v>
      </c>
      <c r="D6" s="64">
        <v>415.43</v>
      </c>
      <c r="E6" s="64">
        <v>1025769.99</v>
      </c>
      <c r="F6" s="204" t="s">
        <v>502</v>
      </c>
      <c r="G6" s="88">
        <v>1025769.99</v>
      </c>
      <c r="H6" s="39">
        <v>38349</v>
      </c>
      <c r="I6" s="380"/>
    </row>
    <row r="7" spans="1:9" x14ac:dyDescent="0.25">
      <c r="A7" s="15" t="s">
        <v>73</v>
      </c>
      <c r="B7" s="64">
        <v>137.13999999999999</v>
      </c>
      <c r="C7" s="64">
        <v>242028.77</v>
      </c>
      <c r="D7" s="64">
        <v>137.13999999999999</v>
      </c>
      <c r="E7" s="64">
        <v>219297.76</v>
      </c>
      <c r="F7" s="204" t="s">
        <v>502</v>
      </c>
      <c r="G7" s="88">
        <v>219297.76</v>
      </c>
      <c r="H7" s="39">
        <v>38349</v>
      </c>
      <c r="I7" s="380"/>
    </row>
    <row r="8" spans="1:9" x14ac:dyDescent="0.25">
      <c r="E8" s="173"/>
      <c r="G8" s="12"/>
      <c r="H8" s="12"/>
      <c r="I8" s="379"/>
    </row>
    <row r="9" spans="1:9" x14ac:dyDescent="0.25">
      <c r="A9" s="86" t="s">
        <v>90</v>
      </c>
      <c r="B9" s="409" t="s">
        <v>31</v>
      </c>
      <c r="C9" s="409"/>
      <c r="D9" s="409" t="s">
        <v>30</v>
      </c>
      <c r="E9" s="409"/>
      <c r="F9" s="426"/>
      <c r="G9" s="207"/>
      <c r="H9" s="345"/>
      <c r="I9" s="381"/>
    </row>
    <row r="10" spans="1:9" ht="45" x14ac:dyDescent="0.25">
      <c r="A10" s="85" t="s">
        <v>29</v>
      </c>
      <c r="B10" s="85" t="s">
        <v>28</v>
      </c>
      <c r="C10" s="84" t="s">
        <v>80</v>
      </c>
      <c r="D10" s="85" t="s">
        <v>26</v>
      </c>
      <c r="E10" s="84" t="s">
        <v>79</v>
      </c>
      <c r="F10" s="205" t="s">
        <v>24</v>
      </c>
      <c r="G10" s="69" t="s">
        <v>251</v>
      </c>
      <c r="H10" s="69" t="s">
        <v>250</v>
      </c>
      <c r="I10" s="382"/>
    </row>
    <row r="11" spans="1:9" x14ac:dyDescent="0.25">
      <c r="A11" s="15" t="s">
        <v>21</v>
      </c>
      <c r="B11" s="18">
        <v>415.43</v>
      </c>
      <c r="C11" s="87">
        <v>872278.37</v>
      </c>
      <c r="D11" s="87">
        <v>415.43</v>
      </c>
      <c r="E11" s="87">
        <v>872278.37</v>
      </c>
      <c r="F11" s="204" t="s">
        <v>500</v>
      </c>
      <c r="G11" s="210">
        <v>872278.37</v>
      </c>
      <c r="H11" s="39">
        <v>38707</v>
      </c>
      <c r="I11" s="380"/>
    </row>
    <row r="12" spans="1:9" x14ac:dyDescent="0.25">
      <c r="A12" s="15" t="s">
        <v>89</v>
      </c>
      <c r="B12" s="77">
        <v>415.43</v>
      </c>
      <c r="C12" s="16"/>
      <c r="D12" s="41"/>
      <c r="E12" s="87">
        <v>9367.9500000000007</v>
      </c>
      <c r="F12" s="204" t="s">
        <v>501</v>
      </c>
      <c r="G12" s="210">
        <v>9367.9500000000007</v>
      </c>
      <c r="H12" s="39">
        <v>39272</v>
      </c>
      <c r="I12" s="380"/>
    </row>
    <row r="13" spans="1:9" x14ac:dyDescent="0.25">
      <c r="A13" s="15" t="s">
        <v>50</v>
      </c>
      <c r="B13" s="12">
        <v>415.43</v>
      </c>
      <c r="C13" s="87">
        <v>1046508.05</v>
      </c>
      <c r="D13" s="12">
        <v>415.43</v>
      </c>
      <c r="E13" s="87">
        <v>1046508.05</v>
      </c>
      <c r="F13" s="204" t="s">
        <v>500</v>
      </c>
      <c r="G13" s="210">
        <v>1046508.05</v>
      </c>
      <c r="H13" s="39">
        <v>38707</v>
      </c>
      <c r="I13" s="380"/>
    </row>
    <row r="14" spans="1:9" x14ac:dyDescent="0.25">
      <c r="A14" s="15" t="s">
        <v>73</v>
      </c>
      <c r="B14" s="12">
        <v>145.97</v>
      </c>
      <c r="C14" s="87">
        <v>396658.88</v>
      </c>
      <c r="D14" s="12">
        <v>145.97</v>
      </c>
      <c r="E14" s="87">
        <v>359213.1</v>
      </c>
      <c r="F14" s="204" t="s">
        <v>500</v>
      </c>
      <c r="G14" s="210">
        <v>359213.1</v>
      </c>
      <c r="H14" s="39">
        <v>38707</v>
      </c>
      <c r="I14" s="380"/>
    </row>
    <row r="15" spans="1:9" x14ac:dyDescent="0.25">
      <c r="A15" s="15" t="s">
        <v>83</v>
      </c>
      <c r="B15" s="12">
        <v>73</v>
      </c>
      <c r="C15" s="87">
        <v>313900</v>
      </c>
      <c r="D15" s="209">
        <v>72</v>
      </c>
      <c r="E15" s="87">
        <v>309600</v>
      </c>
      <c r="F15" s="204" t="s">
        <v>499</v>
      </c>
      <c r="G15" s="210">
        <v>309600</v>
      </c>
      <c r="H15" s="39">
        <v>38800</v>
      </c>
      <c r="I15" s="380"/>
    </row>
    <row r="16" spans="1:9" x14ac:dyDescent="0.25">
      <c r="E16" s="173"/>
      <c r="G16" s="12"/>
      <c r="H16" s="12"/>
      <c r="I16" s="379"/>
    </row>
    <row r="17" spans="1:9" x14ac:dyDescent="0.25">
      <c r="A17" s="86" t="s">
        <v>85</v>
      </c>
      <c r="B17" s="409" t="s">
        <v>31</v>
      </c>
      <c r="C17" s="409"/>
      <c r="D17" s="409" t="s">
        <v>30</v>
      </c>
      <c r="E17" s="409"/>
      <c r="F17" s="426"/>
      <c r="G17" s="207"/>
      <c r="H17" s="345"/>
      <c r="I17" s="381"/>
    </row>
    <row r="18" spans="1:9" ht="45" x14ac:dyDescent="0.25">
      <c r="A18" s="85" t="s">
        <v>29</v>
      </c>
      <c r="B18" s="85" t="s">
        <v>28</v>
      </c>
      <c r="C18" s="84" t="s">
        <v>80</v>
      </c>
      <c r="D18" s="85" t="s">
        <v>26</v>
      </c>
      <c r="E18" s="84" t="s">
        <v>79</v>
      </c>
      <c r="F18" s="205" t="s">
        <v>24</v>
      </c>
      <c r="G18" s="69" t="s">
        <v>251</v>
      </c>
      <c r="H18" s="69" t="s">
        <v>250</v>
      </c>
      <c r="I18" s="382"/>
    </row>
    <row r="19" spans="1:9" x14ac:dyDescent="0.25">
      <c r="A19" s="15" t="s">
        <v>21</v>
      </c>
      <c r="B19" s="18">
        <v>410.69</v>
      </c>
      <c r="C19" s="18">
        <v>1010268.65</v>
      </c>
      <c r="D19" s="12">
        <v>410.69</v>
      </c>
      <c r="E19" s="18">
        <v>1010268.65</v>
      </c>
      <c r="F19" s="204" t="s">
        <v>498</v>
      </c>
      <c r="G19" s="113">
        <v>1010268.65</v>
      </c>
      <c r="H19" s="39">
        <v>39058</v>
      </c>
      <c r="I19" s="380"/>
    </row>
    <row r="20" spans="1:9" x14ac:dyDescent="0.25">
      <c r="A20" s="15" t="s">
        <v>50</v>
      </c>
      <c r="B20" s="18">
        <v>410.69</v>
      </c>
      <c r="C20" s="18">
        <v>1055050.0900000001</v>
      </c>
      <c r="D20" s="18">
        <v>410.69</v>
      </c>
      <c r="E20" s="18">
        <v>1055050.0900000001</v>
      </c>
      <c r="F20" s="204" t="s">
        <v>498</v>
      </c>
      <c r="G20" s="113">
        <v>1055050.0900000001</v>
      </c>
      <c r="H20" s="39">
        <v>39058</v>
      </c>
      <c r="I20" s="380"/>
    </row>
    <row r="21" spans="1:9" x14ac:dyDescent="0.25">
      <c r="A21" s="15" t="s">
        <v>73</v>
      </c>
      <c r="B21" s="14">
        <v>102.72</v>
      </c>
      <c r="C21" s="18">
        <v>225259.83</v>
      </c>
      <c r="D21" s="12">
        <v>94.19</v>
      </c>
      <c r="E21" s="18">
        <v>206553.97</v>
      </c>
      <c r="F21" s="204" t="s">
        <v>498</v>
      </c>
      <c r="G21" s="113">
        <v>206553.97</v>
      </c>
      <c r="H21" s="39">
        <v>39058</v>
      </c>
      <c r="I21" s="380"/>
    </row>
    <row r="22" spans="1:9" x14ac:dyDescent="0.25">
      <c r="A22" s="15" t="s">
        <v>83</v>
      </c>
      <c r="B22" s="12">
        <v>73</v>
      </c>
      <c r="C22" s="18">
        <v>313900</v>
      </c>
      <c r="D22" s="12">
        <v>72</v>
      </c>
      <c r="E22" s="18">
        <v>305296.56</v>
      </c>
      <c r="F22" s="204" t="s">
        <v>497</v>
      </c>
      <c r="G22" s="113">
        <v>305296.56</v>
      </c>
      <c r="H22" s="39">
        <v>39052</v>
      </c>
      <c r="I22" s="380"/>
    </row>
    <row r="23" spans="1:9" x14ac:dyDescent="0.25">
      <c r="E23" s="173"/>
      <c r="G23" s="12"/>
      <c r="H23" s="12"/>
      <c r="I23" s="379"/>
    </row>
    <row r="24" spans="1:9" x14ac:dyDescent="0.25">
      <c r="A24" s="86" t="s">
        <v>81</v>
      </c>
      <c r="B24" s="409" t="s">
        <v>31</v>
      </c>
      <c r="C24" s="409"/>
      <c r="D24" s="409" t="s">
        <v>30</v>
      </c>
      <c r="E24" s="409"/>
      <c r="F24" s="426"/>
      <c r="G24" s="207"/>
      <c r="H24" s="345"/>
      <c r="I24" s="381"/>
    </row>
    <row r="25" spans="1:9" ht="45" x14ac:dyDescent="0.25">
      <c r="A25" s="85" t="s">
        <v>29</v>
      </c>
      <c r="B25" s="85" t="s">
        <v>28</v>
      </c>
      <c r="C25" s="84" t="s">
        <v>80</v>
      </c>
      <c r="D25" s="85" t="s">
        <v>26</v>
      </c>
      <c r="E25" s="84" t="s">
        <v>79</v>
      </c>
      <c r="F25" s="205" t="s">
        <v>24</v>
      </c>
      <c r="G25" s="69" t="s">
        <v>251</v>
      </c>
      <c r="H25" s="69" t="s">
        <v>250</v>
      </c>
      <c r="I25" s="382"/>
    </row>
    <row r="26" spans="1:9" x14ac:dyDescent="0.25">
      <c r="A26" s="15" t="s">
        <v>21</v>
      </c>
      <c r="B26" s="18">
        <v>410.69</v>
      </c>
      <c r="C26" s="18">
        <v>1048569.6</v>
      </c>
      <c r="D26" s="18">
        <v>410.69</v>
      </c>
      <c r="E26" s="18">
        <v>1048569.6</v>
      </c>
      <c r="F26" s="204" t="s">
        <v>495</v>
      </c>
      <c r="G26" s="113">
        <v>1048569.6</v>
      </c>
      <c r="H26" s="22">
        <v>39430</v>
      </c>
      <c r="I26" s="383"/>
    </row>
    <row r="27" spans="1:9" x14ac:dyDescent="0.25">
      <c r="A27" s="15" t="s">
        <v>50</v>
      </c>
      <c r="B27" s="18">
        <v>410.69</v>
      </c>
      <c r="C27" s="18">
        <v>1075970.2</v>
      </c>
      <c r="D27" s="18">
        <v>410.69</v>
      </c>
      <c r="E27" s="18">
        <v>1075970.2</v>
      </c>
      <c r="F27" s="204" t="s">
        <v>495</v>
      </c>
      <c r="G27" s="113">
        <v>1075970.2</v>
      </c>
      <c r="H27" s="22">
        <v>39430</v>
      </c>
      <c r="I27" s="383"/>
    </row>
    <row r="28" spans="1:9" x14ac:dyDescent="0.25">
      <c r="A28" s="15" t="s">
        <v>73</v>
      </c>
      <c r="B28" s="12">
        <v>102.72</v>
      </c>
      <c r="C28" s="208" t="s">
        <v>496</v>
      </c>
      <c r="D28" s="74">
        <v>102.72</v>
      </c>
      <c r="E28" s="18">
        <v>179143.25</v>
      </c>
      <c r="F28" s="204" t="s">
        <v>495</v>
      </c>
      <c r="G28" s="113">
        <v>179143.25</v>
      </c>
      <c r="H28" s="22">
        <v>39430</v>
      </c>
      <c r="I28" s="383"/>
    </row>
    <row r="29" spans="1:9" x14ac:dyDescent="0.25">
      <c r="A29" s="15" t="s">
        <v>16</v>
      </c>
      <c r="B29" s="12">
        <v>250.97</v>
      </c>
      <c r="C29" s="18">
        <v>1079175.3</v>
      </c>
      <c r="D29" s="12">
        <v>234.9</v>
      </c>
      <c r="E29" s="18">
        <v>990878.67</v>
      </c>
      <c r="F29" s="204" t="s">
        <v>494</v>
      </c>
      <c r="G29" s="113">
        <v>990878.67</v>
      </c>
      <c r="H29" s="200">
        <v>39503</v>
      </c>
      <c r="I29" s="384"/>
    </row>
    <row r="30" spans="1:9" x14ac:dyDescent="0.25">
      <c r="E30" s="173"/>
      <c r="G30" s="4"/>
      <c r="H30" s="4"/>
      <c r="I30" s="379"/>
    </row>
    <row r="31" spans="1:9" x14ac:dyDescent="0.25">
      <c r="A31" s="86" t="s">
        <v>75</v>
      </c>
      <c r="B31" s="409" t="s">
        <v>31</v>
      </c>
      <c r="C31" s="409"/>
      <c r="D31" s="409" t="s">
        <v>30</v>
      </c>
      <c r="E31" s="409"/>
      <c r="F31" s="426"/>
      <c r="G31" s="381"/>
      <c r="H31" s="381"/>
      <c r="I31" s="381"/>
    </row>
    <row r="32" spans="1:9" ht="45" x14ac:dyDescent="0.25">
      <c r="A32" s="85" t="s">
        <v>29</v>
      </c>
      <c r="B32" s="85" t="s">
        <v>28</v>
      </c>
      <c r="C32" s="84" t="s">
        <v>27</v>
      </c>
      <c r="D32" s="85" t="s">
        <v>26</v>
      </c>
      <c r="E32" s="84" t="s">
        <v>25</v>
      </c>
      <c r="F32" s="205" t="s">
        <v>24</v>
      </c>
      <c r="G32" s="69" t="s">
        <v>251</v>
      </c>
      <c r="H32" s="69" t="s">
        <v>250</v>
      </c>
      <c r="I32" s="69" t="s">
        <v>460</v>
      </c>
    </row>
    <row r="33" spans="1:10" x14ac:dyDescent="0.25">
      <c r="A33" s="15" t="s">
        <v>21</v>
      </c>
      <c r="B33" s="18">
        <v>413.77</v>
      </c>
      <c r="C33" s="64">
        <v>39986.730000000003</v>
      </c>
      <c r="D33" s="18">
        <v>413.77</v>
      </c>
      <c r="E33" s="18">
        <v>39986.730000000003</v>
      </c>
      <c r="F33" s="206" t="s">
        <v>493</v>
      </c>
      <c r="G33" s="113">
        <v>39986.730000000003</v>
      </c>
      <c r="H33" s="22">
        <v>39797</v>
      </c>
      <c r="I33" s="64">
        <v>1211597.92</v>
      </c>
    </row>
    <row r="34" spans="1:10" x14ac:dyDescent="0.25">
      <c r="A34" s="15" t="s">
        <v>50</v>
      </c>
      <c r="B34" s="18">
        <v>413.77</v>
      </c>
      <c r="C34" s="64">
        <v>35983.599999999999</v>
      </c>
      <c r="D34" s="18">
        <v>413.77</v>
      </c>
      <c r="E34" s="18">
        <v>35983.94</v>
      </c>
      <c r="F34" s="206" t="s">
        <v>493</v>
      </c>
      <c r="G34" s="113">
        <v>35983.94</v>
      </c>
      <c r="H34" s="22">
        <v>39797</v>
      </c>
      <c r="I34" s="385">
        <v>1084052.1200000001</v>
      </c>
      <c r="J34" s="192"/>
    </row>
    <row r="35" spans="1:10" x14ac:dyDescent="0.25">
      <c r="A35" s="15" t="s">
        <v>73</v>
      </c>
      <c r="B35" s="12">
        <v>107.75</v>
      </c>
      <c r="C35" s="18">
        <v>5995.21</v>
      </c>
      <c r="D35" s="12">
        <v>107.75</v>
      </c>
      <c r="E35" s="18">
        <v>5316.4</v>
      </c>
      <c r="F35" s="206" t="s">
        <v>493</v>
      </c>
      <c r="G35" s="113">
        <v>5316.4</v>
      </c>
      <c r="H35" s="22">
        <v>39797</v>
      </c>
      <c r="I35" s="64">
        <v>161086.92000000001</v>
      </c>
    </row>
    <row r="36" spans="1:10" x14ac:dyDescent="0.25">
      <c r="A36" s="15" t="s">
        <v>16</v>
      </c>
      <c r="B36" s="14">
        <v>265.97000000000003</v>
      </c>
      <c r="C36" s="18">
        <v>37033.800000000003</v>
      </c>
      <c r="D36" s="14">
        <v>239.4</v>
      </c>
      <c r="E36" s="18">
        <v>33060.720000000001</v>
      </c>
      <c r="F36" s="206" t="s">
        <v>492</v>
      </c>
      <c r="G36" s="88">
        <v>33060.720000000001</v>
      </c>
      <c r="H36" s="22">
        <v>39779</v>
      </c>
      <c r="I36" s="64">
        <v>1001739.82</v>
      </c>
    </row>
    <row r="37" spans="1:10" x14ac:dyDescent="0.25">
      <c r="A37" s="43"/>
      <c r="G37" s="12"/>
      <c r="H37" s="80"/>
      <c r="I37" s="379"/>
    </row>
    <row r="38" spans="1:10" x14ac:dyDescent="0.25">
      <c r="A38" s="72" t="s">
        <v>67</v>
      </c>
      <c r="B38" s="407" t="s">
        <v>31</v>
      </c>
      <c r="C38" s="407"/>
      <c r="D38" s="407" t="s">
        <v>30</v>
      </c>
      <c r="E38" s="407"/>
      <c r="F38" s="425"/>
      <c r="G38" s="344"/>
      <c r="H38" s="344"/>
      <c r="I38" s="378"/>
    </row>
    <row r="39" spans="1:10" ht="45" x14ac:dyDescent="0.25">
      <c r="A39" s="71" t="s">
        <v>29</v>
      </c>
      <c r="B39" s="71" t="s">
        <v>28</v>
      </c>
      <c r="C39" s="70" t="s">
        <v>27</v>
      </c>
      <c r="D39" s="71" t="s">
        <v>26</v>
      </c>
      <c r="E39" s="70" t="s">
        <v>25</v>
      </c>
      <c r="F39" s="205" t="s">
        <v>24</v>
      </c>
      <c r="G39" s="69" t="s">
        <v>251</v>
      </c>
      <c r="H39" s="69" t="s">
        <v>250</v>
      </c>
      <c r="I39" s="382"/>
    </row>
    <row r="40" spans="1:10" x14ac:dyDescent="0.25">
      <c r="A40" s="15" t="s">
        <v>21</v>
      </c>
      <c r="B40" s="18">
        <v>409.08</v>
      </c>
      <c r="C40" s="82">
        <v>49744.13</v>
      </c>
      <c r="D40" s="18">
        <v>409.08</v>
      </c>
      <c r="E40" s="18">
        <v>48678.91</v>
      </c>
      <c r="F40" s="204" t="s">
        <v>491</v>
      </c>
      <c r="G40" s="113">
        <v>48678.91</v>
      </c>
      <c r="H40" s="22">
        <v>40156</v>
      </c>
      <c r="I40" s="59"/>
    </row>
    <row r="41" spans="1:10" x14ac:dyDescent="0.25">
      <c r="A41" s="15" t="s">
        <v>50</v>
      </c>
      <c r="B41" s="81">
        <v>409.08</v>
      </c>
      <c r="C41" s="64">
        <v>35575.1</v>
      </c>
      <c r="D41" s="183">
        <v>406.16</v>
      </c>
      <c r="E41" s="18">
        <v>35334.25</v>
      </c>
      <c r="F41" s="204" t="s">
        <v>491</v>
      </c>
      <c r="G41" s="113">
        <v>35334.25</v>
      </c>
      <c r="H41" s="22">
        <v>40156</v>
      </c>
      <c r="I41" s="59"/>
    </row>
    <row r="42" spans="1:10" x14ac:dyDescent="0.25">
      <c r="A42" s="66" t="s">
        <v>66</v>
      </c>
      <c r="B42" s="80">
        <v>107.75</v>
      </c>
      <c r="C42" s="64">
        <v>3448</v>
      </c>
      <c r="D42" s="182">
        <v>107.75</v>
      </c>
      <c r="E42" s="18">
        <v>3448</v>
      </c>
      <c r="F42" s="204" t="s">
        <v>491</v>
      </c>
      <c r="G42" s="113">
        <v>3448</v>
      </c>
      <c r="H42" s="22">
        <v>40156</v>
      </c>
      <c r="I42" s="59"/>
    </row>
    <row r="43" spans="1:10" x14ac:dyDescent="0.25">
      <c r="A43" s="66" t="s">
        <v>16</v>
      </c>
      <c r="B43" s="181">
        <v>285.37</v>
      </c>
      <c r="C43" s="64">
        <v>42234.91</v>
      </c>
      <c r="D43" s="64">
        <v>214.4</v>
      </c>
      <c r="E43" s="64">
        <v>31207.64</v>
      </c>
      <c r="F43" s="204" t="s">
        <v>490</v>
      </c>
      <c r="G43" s="88">
        <v>31207.64</v>
      </c>
      <c r="H43" s="22">
        <v>40058</v>
      </c>
      <c r="I43" s="59"/>
    </row>
    <row r="44" spans="1:10" x14ac:dyDescent="0.25">
      <c r="A44" s="66"/>
      <c r="B44" s="12"/>
      <c r="C44" s="12"/>
      <c r="D44" s="12"/>
      <c r="E44" s="16"/>
      <c r="F44" s="196"/>
      <c r="G44" s="79"/>
      <c r="H44" s="79"/>
      <c r="I44" s="386"/>
    </row>
    <row r="45" spans="1:10" x14ac:dyDescent="0.25">
      <c r="A45" s="72" t="s">
        <v>63</v>
      </c>
      <c r="B45" s="407" t="s">
        <v>31</v>
      </c>
      <c r="C45" s="407"/>
      <c r="D45" s="407" t="s">
        <v>30</v>
      </c>
      <c r="E45" s="407"/>
      <c r="F45" s="425"/>
      <c r="G45" s="344"/>
      <c r="H45" s="344"/>
      <c r="I45" s="378"/>
    </row>
    <row r="46" spans="1:10" ht="45" x14ac:dyDescent="0.25">
      <c r="A46" s="71" t="s">
        <v>29</v>
      </c>
      <c r="B46" s="71" t="s">
        <v>28</v>
      </c>
      <c r="C46" s="70" t="s">
        <v>27</v>
      </c>
      <c r="D46" s="71" t="s">
        <v>26</v>
      </c>
      <c r="E46" s="70" t="s">
        <v>25</v>
      </c>
      <c r="F46" s="205" t="s">
        <v>24</v>
      </c>
      <c r="G46" s="69" t="s">
        <v>251</v>
      </c>
      <c r="H46" s="69" t="s">
        <v>250</v>
      </c>
      <c r="I46" s="382"/>
    </row>
    <row r="47" spans="1:10" x14ac:dyDescent="0.25">
      <c r="A47" s="15" t="s">
        <v>21</v>
      </c>
      <c r="B47" s="77">
        <v>511.95</v>
      </c>
      <c r="C47" s="78">
        <v>72901.679999999993</v>
      </c>
      <c r="D47" s="77">
        <v>511.95</v>
      </c>
      <c r="E47" s="78">
        <v>72172.66</v>
      </c>
      <c r="F47" s="204" t="s">
        <v>489</v>
      </c>
      <c r="G47" s="88">
        <v>72172.66</v>
      </c>
      <c r="H47" s="200">
        <v>40630</v>
      </c>
      <c r="I47" s="59"/>
    </row>
    <row r="48" spans="1:10" x14ac:dyDescent="0.25">
      <c r="A48" s="15" t="s">
        <v>66</v>
      </c>
      <c r="B48" s="77">
        <v>223.13</v>
      </c>
      <c r="C48" s="16" t="s">
        <v>18</v>
      </c>
      <c r="D48" s="77">
        <v>223.13</v>
      </c>
      <c r="E48" s="16" t="s">
        <v>18</v>
      </c>
      <c r="F48" s="204" t="s">
        <v>489</v>
      </c>
      <c r="G48" s="360" t="s">
        <v>778</v>
      </c>
      <c r="H48" s="360" t="s">
        <v>778</v>
      </c>
      <c r="I48" s="59"/>
    </row>
    <row r="49" spans="1:9" x14ac:dyDescent="0.25">
      <c r="A49" s="15" t="s">
        <v>50</v>
      </c>
      <c r="B49" s="77">
        <v>511.95</v>
      </c>
      <c r="C49" s="82">
        <v>44548.56</v>
      </c>
      <c r="D49" s="77">
        <v>511.95</v>
      </c>
      <c r="E49" s="78">
        <v>44103.07</v>
      </c>
      <c r="F49" s="204" t="s">
        <v>489</v>
      </c>
      <c r="G49" s="88">
        <v>44103.07</v>
      </c>
      <c r="H49" s="200">
        <v>40630</v>
      </c>
      <c r="I49" s="59"/>
    </row>
    <row r="50" spans="1:9" x14ac:dyDescent="0.25">
      <c r="A50" s="66" t="s">
        <v>151</v>
      </c>
      <c r="B50" s="1">
        <v>37.520000000000003</v>
      </c>
      <c r="C50" s="64">
        <v>3291.63</v>
      </c>
      <c r="D50" s="74">
        <v>37.520000000000003</v>
      </c>
      <c r="E50" s="78">
        <v>3258.71</v>
      </c>
      <c r="F50" s="204" t="s">
        <v>489</v>
      </c>
      <c r="G50" s="88">
        <v>3258.71</v>
      </c>
      <c r="H50" s="200">
        <v>40630</v>
      </c>
      <c r="I50" s="59"/>
    </row>
    <row r="51" spans="1:9" x14ac:dyDescent="0.25">
      <c r="A51" s="66" t="s">
        <v>16</v>
      </c>
      <c r="B51" s="14">
        <v>291.37</v>
      </c>
      <c r="C51" s="64">
        <v>41666.050000000003</v>
      </c>
      <c r="D51" s="14">
        <v>243.1</v>
      </c>
      <c r="E51" s="78">
        <v>34763.300000000003</v>
      </c>
      <c r="F51" s="204" t="s">
        <v>488</v>
      </c>
      <c r="G51" s="88">
        <v>34763.300000000003</v>
      </c>
      <c r="H51" s="22">
        <v>40406</v>
      </c>
      <c r="I51" s="59"/>
    </row>
    <row r="52" spans="1:9" x14ac:dyDescent="0.25">
      <c r="G52" s="12"/>
      <c r="H52" s="12"/>
      <c r="I52" s="379"/>
    </row>
    <row r="53" spans="1:9" x14ac:dyDescent="0.25">
      <c r="A53" s="72" t="s">
        <v>60</v>
      </c>
      <c r="B53" s="407" t="s">
        <v>31</v>
      </c>
      <c r="C53" s="407"/>
      <c r="D53" s="407" t="s">
        <v>30</v>
      </c>
      <c r="E53" s="407"/>
      <c r="F53" s="425"/>
      <c r="G53" s="344"/>
      <c r="H53" s="344"/>
      <c r="I53" s="378"/>
    </row>
    <row r="54" spans="1:9" ht="45" x14ac:dyDescent="0.25">
      <c r="A54" s="71" t="s">
        <v>29</v>
      </c>
      <c r="B54" s="71" t="s">
        <v>28</v>
      </c>
      <c r="C54" s="70" t="s">
        <v>27</v>
      </c>
      <c r="D54" s="71" t="s">
        <v>26</v>
      </c>
      <c r="E54" s="70" t="s">
        <v>25</v>
      </c>
      <c r="F54" s="205" t="s">
        <v>24</v>
      </c>
      <c r="G54" s="69" t="s">
        <v>251</v>
      </c>
      <c r="H54" s="69" t="s">
        <v>250</v>
      </c>
      <c r="I54" s="382"/>
    </row>
    <row r="55" spans="1:9" x14ac:dyDescent="0.25">
      <c r="A55" s="15" t="s">
        <v>21</v>
      </c>
      <c r="B55" s="18">
        <v>543.11</v>
      </c>
      <c r="C55" s="64">
        <v>84377.57</v>
      </c>
      <c r="D55" s="18">
        <v>543.11</v>
      </c>
      <c r="E55" s="64">
        <v>84377.57</v>
      </c>
      <c r="F55" s="204" t="s">
        <v>486</v>
      </c>
      <c r="G55" s="88">
        <v>84377.57</v>
      </c>
      <c r="H55" s="22">
        <v>40885</v>
      </c>
      <c r="I55" s="59"/>
    </row>
    <row r="56" spans="1:9" x14ac:dyDescent="0.25">
      <c r="A56" s="15" t="s">
        <v>50</v>
      </c>
      <c r="B56" s="18">
        <v>543.11</v>
      </c>
      <c r="C56" s="64">
        <v>38319.410000000003</v>
      </c>
      <c r="D56" s="18">
        <v>543.11</v>
      </c>
      <c r="E56" s="64">
        <v>38319.410000000003</v>
      </c>
      <c r="F56" s="204" t="s">
        <v>486</v>
      </c>
      <c r="G56" s="88">
        <v>38319.410000000003</v>
      </c>
      <c r="H56" s="200">
        <v>40885</v>
      </c>
      <c r="I56" s="59"/>
    </row>
    <row r="57" spans="1:9" x14ac:dyDescent="0.25">
      <c r="A57" s="66" t="s">
        <v>151</v>
      </c>
      <c r="B57" s="1">
        <v>37.520000000000003</v>
      </c>
      <c r="C57" s="64">
        <v>3291.63</v>
      </c>
      <c r="D57" s="75">
        <v>37.520000000000003</v>
      </c>
      <c r="E57" s="64">
        <v>3291.63</v>
      </c>
      <c r="F57" s="204" t="s">
        <v>487</v>
      </c>
      <c r="G57" s="88">
        <v>3291.63</v>
      </c>
      <c r="H57" s="22">
        <v>40998</v>
      </c>
      <c r="I57" s="59"/>
    </row>
    <row r="58" spans="1:9" x14ac:dyDescent="0.25">
      <c r="A58" s="66" t="s">
        <v>66</v>
      </c>
      <c r="B58" s="12">
        <v>223.13</v>
      </c>
      <c r="C58" s="16" t="s">
        <v>18</v>
      </c>
      <c r="D58" s="1">
        <v>223.13</v>
      </c>
      <c r="E58" s="16" t="s">
        <v>18</v>
      </c>
      <c r="F58" s="204" t="s">
        <v>486</v>
      </c>
      <c r="G58" s="360" t="s">
        <v>778</v>
      </c>
      <c r="H58" s="360" t="s">
        <v>778</v>
      </c>
      <c r="I58" s="59"/>
    </row>
    <row r="59" spans="1:9" x14ac:dyDescent="0.25">
      <c r="A59" s="66" t="s">
        <v>16</v>
      </c>
      <c r="B59" s="14">
        <v>301.37</v>
      </c>
      <c r="C59" s="64">
        <v>38670.120000000003</v>
      </c>
      <c r="D59" s="14">
        <v>244.6</v>
      </c>
      <c r="E59" s="64">
        <v>30238.35</v>
      </c>
      <c r="F59" s="204" t="s">
        <v>485</v>
      </c>
      <c r="G59" s="88">
        <v>30238.35</v>
      </c>
      <c r="H59" s="200">
        <v>40730</v>
      </c>
      <c r="I59" s="59"/>
    </row>
    <row r="60" spans="1:9" x14ac:dyDescent="0.25">
      <c r="G60" s="12"/>
      <c r="H60" s="12"/>
      <c r="I60" s="379"/>
    </row>
    <row r="61" spans="1:9" x14ac:dyDescent="0.25">
      <c r="A61" s="72" t="s">
        <v>57</v>
      </c>
      <c r="B61" s="407" t="s">
        <v>31</v>
      </c>
      <c r="C61" s="407"/>
      <c r="D61" s="407" t="s">
        <v>30</v>
      </c>
      <c r="E61" s="407"/>
      <c r="F61" s="425"/>
      <c r="G61" s="344"/>
      <c r="H61" s="344"/>
      <c r="I61" s="378"/>
    </row>
    <row r="62" spans="1:9" ht="45" x14ac:dyDescent="0.25">
      <c r="A62" s="71" t="s">
        <v>29</v>
      </c>
      <c r="B62" s="71" t="s">
        <v>28</v>
      </c>
      <c r="C62" s="70" t="s">
        <v>27</v>
      </c>
      <c r="D62" s="71" t="s">
        <v>26</v>
      </c>
      <c r="E62" s="70" t="s">
        <v>25</v>
      </c>
      <c r="F62" s="205" t="s">
        <v>24</v>
      </c>
      <c r="G62" s="69" t="s">
        <v>251</v>
      </c>
      <c r="H62" s="69" t="s">
        <v>250</v>
      </c>
      <c r="I62" s="382"/>
    </row>
    <row r="63" spans="1:9" x14ac:dyDescent="0.25">
      <c r="A63" s="15" t="s">
        <v>21</v>
      </c>
      <c r="B63" s="18">
        <v>543.72</v>
      </c>
      <c r="C63" s="18">
        <v>94580.09</v>
      </c>
      <c r="D63" s="18"/>
      <c r="E63" s="18">
        <v>94580.09</v>
      </c>
      <c r="F63" s="204" t="s">
        <v>483</v>
      </c>
      <c r="G63" s="113">
        <v>94580.09</v>
      </c>
      <c r="H63" s="200">
        <v>41250</v>
      </c>
      <c r="I63" s="59"/>
    </row>
    <row r="64" spans="1:9" x14ac:dyDescent="0.25">
      <c r="A64" s="15" t="s">
        <v>50</v>
      </c>
      <c r="B64" s="18">
        <v>543.72</v>
      </c>
      <c r="C64" s="18">
        <v>38362.410000000003</v>
      </c>
      <c r="D64" s="18"/>
      <c r="E64" s="18">
        <v>38362.410000000003</v>
      </c>
      <c r="F64" s="204" t="s">
        <v>483</v>
      </c>
      <c r="G64" s="113">
        <v>38362.410000000003</v>
      </c>
      <c r="H64" s="200">
        <v>41250</v>
      </c>
      <c r="I64" s="59"/>
    </row>
    <row r="65" spans="1:9" x14ac:dyDescent="0.25">
      <c r="A65" s="66" t="s">
        <v>151</v>
      </c>
      <c r="B65" s="1">
        <v>37.520000000000003</v>
      </c>
      <c r="C65" s="18">
        <v>3291.63</v>
      </c>
      <c r="D65" s="75">
        <v>37.520000000000003</v>
      </c>
      <c r="E65" s="18">
        <v>3291.63</v>
      </c>
      <c r="F65" s="204" t="s">
        <v>484</v>
      </c>
      <c r="G65" s="113">
        <v>3291.63</v>
      </c>
      <c r="H65" s="22">
        <v>41320</v>
      </c>
      <c r="I65" s="59"/>
    </row>
    <row r="66" spans="1:9" x14ac:dyDescent="0.25">
      <c r="A66" s="66" t="s">
        <v>66</v>
      </c>
      <c r="B66" s="12">
        <v>223.74</v>
      </c>
      <c r="C66" s="16" t="s">
        <v>18</v>
      </c>
      <c r="D66" s="74">
        <v>223.74</v>
      </c>
      <c r="E66" s="16" t="s">
        <v>18</v>
      </c>
      <c r="F66" s="204" t="s">
        <v>483</v>
      </c>
      <c r="G66" s="360" t="s">
        <v>778</v>
      </c>
      <c r="H66" s="360" t="s">
        <v>778</v>
      </c>
      <c r="I66" s="59"/>
    </row>
    <row r="67" spans="1:9" x14ac:dyDescent="0.25">
      <c r="A67" s="66" t="s">
        <v>16</v>
      </c>
      <c r="B67" s="14">
        <v>317.37</v>
      </c>
      <c r="C67" s="18">
        <v>11361.88</v>
      </c>
      <c r="D67" s="14">
        <v>247.4</v>
      </c>
      <c r="E67" s="18">
        <v>0</v>
      </c>
      <c r="F67" s="204" t="s">
        <v>482</v>
      </c>
      <c r="G67" s="360" t="s">
        <v>778</v>
      </c>
      <c r="H67" s="360" t="s">
        <v>778</v>
      </c>
      <c r="I67" s="59"/>
    </row>
    <row r="68" spans="1:9" x14ac:dyDescent="0.25">
      <c r="G68" s="12"/>
      <c r="H68" s="12"/>
      <c r="I68" s="379"/>
    </row>
    <row r="69" spans="1:9" x14ac:dyDescent="0.25">
      <c r="A69" s="72" t="s">
        <v>54</v>
      </c>
      <c r="B69" s="407" t="s">
        <v>31</v>
      </c>
      <c r="C69" s="407"/>
      <c r="D69" s="407" t="s">
        <v>30</v>
      </c>
      <c r="E69" s="407"/>
      <c r="F69" s="425"/>
      <c r="G69" s="344"/>
      <c r="H69" s="344"/>
      <c r="I69" s="378"/>
    </row>
    <row r="70" spans="1:9" ht="45" x14ac:dyDescent="0.25">
      <c r="A70" s="71" t="s">
        <v>29</v>
      </c>
      <c r="B70" s="71" t="s">
        <v>28</v>
      </c>
      <c r="C70" s="70" t="s">
        <v>27</v>
      </c>
      <c r="D70" s="71" t="s">
        <v>26</v>
      </c>
      <c r="E70" s="70" t="s">
        <v>25</v>
      </c>
      <c r="F70" s="205" t="s">
        <v>24</v>
      </c>
      <c r="G70" s="69" t="s">
        <v>251</v>
      </c>
      <c r="H70" s="69" t="s">
        <v>250</v>
      </c>
      <c r="I70" s="382"/>
    </row>
    <row r="71" spans="1:9" x14ac:dyDescent="0.25">
      <c r="A71" s="15" t="s">
        <v>21</v>
      </c>
      <c r="B71" s="18">
        <v>541.67999999999995</v>
      </c>
      <c r="C71" s="18">
        <v>102128.35</v>
      </c>
      <c r="D71" s="18">
        <v>541.45000000000005</v>
      </c>
      <c r="E71" s="18">
        <v>99629.24</v>
      </c>
      <c r="F71" s="204" t="s">
        <v>480</v>
      </c>
      <c r="G71" s="113">
        <v>99629.24</v>
      </c>
      <c r="H71" s="22">
        <v>41617</v>
      </c>
      <c r="I71" s="59"/>
    </row>
    <row r="72" spans="1:9" x14ac:dyDescent="0.25">
      <c r="A72" s="15" t="s">
        <v>50</v>
      </c>
      <c r="B72" s="18">
        <v>541.67999999999995</v>
      </c>
      <c r="C72" s="18">
        <v>38197.69</v>
      </c>
      <c r="D72" s="18">
        <v>541.45000000000005</v>
      </c>
      <c r="E72" s="18">
        <v>38129.56</v>
      </c>
      <c r="F72" s="204" t="s">
        <v>480</v>
      </c>
      <c r="G72" s="113">
        <v>38129.56</v>
      </c>
      <c r="H72" s="22">
        <v>41617</v>
      </c>
      <c r="I72" s="59"/>
    </row>
    <row r="73" spans="1:9" x14ac:dyDescent="0.25">
      <c r="A73" s="66" t="s">
        <v>151</v>
      </c>
      <c r="B73" s="1">
        <v>37.520000000000003</v>
      </c>
      <c r="C73" s="18">
        <v>3291.63</v>
      </c>
      <c r="D73" s="74">
        <v>37.520000000000003</v>
      </c>
      <c r="E73" s="18">
        <v>3291.63</v>
      </c>
      <c r="F73" s="204" t="s">
        <v>481</v>
      </c>
      <c r="G73" s="113">
        <v>3291.63</v>
      </c>
      <c r="H73" s="22">
        <v>41704</v>
      </c>
      <c r="I73" s="59"/>
    </row>
    <row r="74" spans="1:9" x14ac:dyDescent="0.25">
      <c r="A74" s="66" t="s">
        <v>66</v>
      </c>
      <c r="B74" s="12">
        <v>223.09</v>
      </c>
      <c r="C74" s="16" t="s">
        <v>18</v>
      </c>
      <c r="D74" s="12">
        <v>223.09</v>
      </c>
      <c r="E74" s="16" t="s">
        <v>18</v>
      </c>
      <c r="F74" s="204" t="s">
        <v>480</v>
      </c>
      <c r="G74" s="360" t="s">
        <v>778</v>
      </c>
      <c r="H74" s="360" t="s">
        <v>778</v>
      </c>
      <c r="I74" s="59"/>
    </row>
    <row r="75" spans="1:9" x14ac:dyDescent="0.25">
      <c r="A75" s="66" t="s">
        <v>16</v>
      </c>
      <c r="B75" s="14">
        <v>312.37</v>
      </c>
      <c r="C75" s="64">
        <v>13901.13</v>
      </c>
      <c r="D75" s="14">
        <v>251.4</v>
      </c>
      <c r="E75" s="18">
        <v>0</v>
      </c>
      <c r="F75" s="204" t="s">
        <v>479</v>
      </c>
      <c r="G75" s="360" t="s">
        <v>778</v>
      </c>
      <c r="H75" s="360" t="s">
        <v>778</v>
      </c>
      <c r="I75" s="59"/>
    </row>
    <row r="76" spans="1:9" x14ac:dyDescent="0.25">
      <c r="G76" s="12"/>
      <c r="H76" s="12"/>
      <c r="I76" s="379"/>
    </row>
    <row r="77" spans="1:9" x14ac:dyDescent="0.25">
      <c r="A77" s="72" t="s">
        <v>51</v>
      </c>
      <c r="B77" s="407" t="s">
        <v>31</v>
      </c>
      <c r="C77" s="407"/>
      <c r="D77" s="407" t="s">
        <v>30</v>
      </c>
      <c r="E77" s="407"/>
      <c r="F77" s="425"/>
      <c r="G77" s="344"/>
      <c r="H77" s="344"/>
      <c r="I77" s="378"/>
    </row>
    <row r="78" spans="1:9" ht="45" x14ac:dyDescent="0.25">
      <c r="A78" s="71" t="s">
        <v>29</v>
      </c>
      <c r="B78" s="71" t="s">
        <v>28</v>
      </c>
      <c r="C78" s="70" t="s">
        <v>27</v>
      </c>
      <c r="D78" s="71" t="s">
        <v>26</v>
      </c>
      <c r="E78" s="70" t="s">
        <v>25</v>
      </c>
      <c r="F78" s="205" t="s">
        <v>24</v>
      </c>
      <c r="G78" s="69" t="s">
        <v>251</v>
      </c>
      <c r="H78" s="69" t="s">
        <v>250</v>
      </c>
      <c r="I78" s="382"/>
    </row>
    <row r="79" spans="1:9" x14ac:dyDescent="0.25">
      <c r="A79" s="15" t="s">
        <v>21</v>
      </c>
      <c r="B79" s="12">
        <v>517.91</v>
      </c>
      <c r="C79" s="64">
        <v>106466.76</v>
      </c>
      <c r="D79" s="75">
        <v>495.98</v>
      </c>
      <c r="E79" s="64">
        <v>88087.73</v>
      </c>
      <c r="F79" s="204" t="s">
        <v>476</v>
      </c>
      <c r="G79" s="88">
        <v>88087.73</v>
      </c>
      <c r="H79" s="22">
        <v>41989</v>
      </c>
      <c r="I79" s="59"/>
    </row>
    <row r="80" spans="1:9" x14ac:dyDescent="0.25">
      <c r="A80" s="15" t="s">
        <v>50</v>
      </c>
      <c r="B80" s="12">
        <v>517.91</v>
      </c>
      <c r="C80" s="64">
        <v>36488.68</v>
      </c>
      <c r="D80" s="75">
        <v>495.98</v>
      </c>
      <c r="E80" s="64" t="s">
        <v>478</v>
      </c>
      <c r="F80" s="204" t="s">
        <v>476</v>
      </c>
      <c r="G80" s="88">
        <v>30560.91</v>
      </c>
      <c r="H80" s="22">
        <v>41989</v>
      </c>
      <c r="I80" s="59"/>
    </row>
    <row r="81" spans="1:9" x14ac:dyDescent="0.25">
      <c r="A81" s="66" t="s">
        <v>151</v>
      </c>
      <c r="B81" s="74">
        <v>37.520000000000003</v>
      </c>
      <c r="C81" s="64">
        <v>3291.63</v>
      </c>
      <c r="D81" s="75">
        <v>34.880000000000003</v>
      </c>
      <c r="E81" s="64">
        <v>2492.94</v>
      </c>
      <c r="F81" s="204" t="s">
        <v>477</v>
      </c>
      <c r="G81" s="88">
        <v>2492.94</v>
      </c>
      <c r="H81" s="22" t="s">
        <v>149</v>
      </c>
      <c r="I81" s="59"/>
    </row>
    <row r="82" spans="1:9" x14ac:dyDescent="0.25">
      <c r="A82" s="66" t="s">
        <v>66</v>
      </c>
      <c r="B82" s="12">
        <v>220.45</v>
      </c>
      <c r="C82" s="16" t="s">
        <v>18</v>
      </c>
      <c r="D82" s="12">
        <v>215.79</v>
      </c>
      <c r="E82" s="16" t="s">
        <v>18</v>
      </c>
      <c r="F82" s="204" t="s">
        <v>476</v>
      </c>
      <c r="G82" s="360" t="s">
        <v>778</v>
      </c>
      <c r="H82" s="360" t="s">
        <v>778</v>
      </c>
      <c r="I82" s="59"/>
    </row>
    <row r="83" spans="1:9" x14ac:dyDescent="0.25">
      <c r="A83" s="66" t="s">
        <v>37</v>
      </c>
      <c r="B83" s="16" t="s">
        <v>18</v>
      </c>
      <c r="C83" s="64">
        <v>1961.21</v>
      </c>
      <c r="D83" s="41"/>
      <c r="E83" s="64" t="s">
        <v>475</v>
      </c>
      <c r="F83" s="204" t="s">
        <v>476</v>
      </c>
      <c r="G83" s="88" t="s">
        <v>475</v>
      </c>
      <c r="H83" s="22">
        <v>41989</v>
      </c>
      <c r="I83" s="59"/>
    </row>
    <row r="84" spans="1:9" x14ac:dyDescent="0.25">
      <c r="A84" s="66" t="s">
        <v>16</v>
      </c>
      <c r="B84" s="14">
        <v>311.37</v>
      </c>
      <c r="C84" s="18">
        <v>21000</v>
      </c>
      <c r="D84" s="14">
        <v>227.2</v>
      </c>
      <c r="E84" s="64">
        <v>9464</v>
      </c>
      <c r="F84" s="204" t="s">
        <v>474</v>
      </c>
      <c r="G84" s="88">
        <v>9464</v>
      </c>
      <c r="H84" s="22">
        <v>41850</v>
      </c>
      <c r="I84" s="59"/>
    </row>
    <row r="85" spans="1:9" x14ac:dyDescent="0.25">
      <c r="G85" s="12"/>
      <c r="H85" s="12"/>
      <c r="I85" s="379"/>
    </row>
    <row r="86" spans="1:9" x14ac:dyDescent="0.25">
      <c r="A86" s="72" t="s">
        <v>45</v>
      </c>
      <c r="B86" s="407" t="s">
        <v>31</v>
      </c>
      <c r="C86" s="407"/>
      <c r="D86" s="407" t="s">
        <v>30</v>
      </c>
      <c r="E86" s="407"/>
      <c r="F86" s="425"/>
      <c r="G86" s="344"/>
      <c r="H86" s="344"/>
      <c r="I86" s="378"/>
    </row>
    <row r="87" spans="1:9" ht="45" x14ac:dyDescent="0.25">
      <c r="A87" s="71" t="s">
        <v>29</v>
      </c>
      <c r="B87" s="71" t="s">
        <v>28</v>
      </c>
      <c r="C87" s="70" t="s">
        <v>27</v>
      </c>
      <c r="D87" s="71" t="s">
        <v>26</v>
      </c>
      <c r="E87" s="70" t="s">
        <v>25</v>
      </c>
      <c r="F87" s="205" t="s">
        <v>24</v>
      </c>
      <c r="G87" s="69" t="s">
        <v>251</v>
      </c>
      <c r="H87" s="69" t="s">
        <v>250</v>
      </c>
      <c r="I87" s="382"/>
    </row>
    <row r="88" spans="1:9" x14ac:dyDescent="0.25">
      <c r="A88" s="15" t="s">
        <v>21</v>
      </c>
      <c r="B88" s="74">
        <v>502.57</v>
      </c>
      <c r="C88" s="73">
        <v>66530.22</v>
      </c>
      <c r="D88" s="18">
        <v>501.83</v>
      </c>
      <c r="E88" s="64">
        <v>65534.7</v>
      </c>
      <c r="F88" s="204" t="s">
        <v>472</v>
      </c>
      <c r="G88" s="88">
        <v>65534.7</v>
      </c>
      <c r="H88" s="22" t="s">
        <v>314</v>
      </c>
      <c r="I88" s="59"/>
    </row>
    <row r="89" spans="1:9" x14ac:dyDescent="0.25">
      <c r="A89" s="15" t="s">
        <v>19</v>
      </c>
      <c r="B89" s="18">
        <v>502.57</v>
      </c>
      <c r="C89" s="67">
        <v>23598.15</v>
      </c>
      <c r="D89" s="18">
        <v>501.83</v>
      </c>
      <c r="E89" s="64">
        <v>23322.720000000001</v>
      </c>
      <c r="F89" s="204" t="s">
        <v>472</v>
      </c>
      <c r="G89" s="88">
        <v>23322.720000000001</v>
      </c>
      <c r="H89" s="22" t="s">
        <v>314</v>
      </c>
      <c r="I89" s="59"/>
    </row>
    <row r="90" spans="1:9" x14ac:dyDescent="0.25">
      <c r="A90" s="15" t="s">
        <v>66</v>
      </c>
      <c r="B90" s="18">
        <v>215.64</v>
      </c>
      <c r="C90" s="16" t="s">
        <v>18</v>
      </c>
      <c r="D90" s="18">
        <v>214.9</v>
      </c>
      <c r="E90" s="16" t="s">
        <v>18</v>
      </c>
      <c r="F90" s="204" t="s">
        <v>472</v>
      </c>
      <c r="G90" s="360" t="s">
        <v>778</v>
      </c>
      <c r="H90" s="360" t="s">
        <v>778</v>
      </c>
      <c r="I90" s="59"/>
    </row>
    <row r="91" spans="1:9" x14ac:dyDescent="0.25">
      <c r="A91" s="66" t="s">
        <v>130</v>
      </c>
      <c r="B91" s="18">
        <v>34.880000000000003</v>
      </c>
      <c r="C91" s="67">
        <v>3046.07</v>
      </c>
      <c r="D91" s="75">
        <v>34.880000000000003</v>
      </c>
      <c r="E91" s="64">
        <v>3046.07</v>
      </c>
      <c r="F91" s="206" t="s">
        <v>473</v>
      </c>
      <c r="G91" s="88">
        <v>3046.07</v>
      </c>
      <c r="H91" s="22" t="s">
        <v>143</v>
      </c>
      <c r="I91" s="387"/>
    </row>
    <row r="92" spans="1:9" x14ac:dyDescent="0.25">
      <c r="A92" s="66" t="s">
        <v>37</v>
      </c>
      <c r="B92" s="16" t="s">
        <v>18</v>
      </c>
      <c r="C92" s="67">
        <v>1279.77</v>
      </c>
      <c r="D92" s="16" t="s">
        <v>18</v>
      </c>
      <c r="E92" s="64">
        <v>1279.77</v>
      </c>
      <c r="F92" s="204" t="s">
        <v>472</v>
      </c>
      <c r="G92" s="88">
        <v>1279.77</v>
      </c>
      <c r="H92" s="22" t="s">
        <v>314</v>
      </c>
      <c r="I92" s="59"/>
    </row>
    <row r="93" spans="1:9" x14ac:dyDescent="0.25">
      <c r="A93" s="66" t="s">
        <v>20</v>
      </c>
      <c r="B93" s="14">
        <v>501.83</v>
      </c>
      <c r="C93" s="64">
        <v>35529.56</v>
      </c>
      <c r="D93" s="14">
        <v>501.83</v>
      </c>
      <c r="E93" s="64">
        <v>35034.61</v>
      </c>
      <c r="F93" s="204" t="s">
        <v>472</v>
      </c>
      <c r="G93" s="88">
        <v>35034.61</v>
      </c>
      <c r="H93" s="22" t="s">
        <v>314</v>
      </c>
      <c r="I93" s="59"/>
    </row>
    <row r="94" spans="1:9" x14ac:dyDescent="0.25">
      <c r="A94" s="66" t="s">
        <v>16</v>
      </c>
      <c r="B94" s="12">
        <v>311.37</v>
      </c>
      <c r="C94" s="64">
        <v>15750</v>
      </c>
      <c r="D94" s="14">
        <v>237.6</v>
      </c>
      <c r="E94" s="18">
        <v>8022</v>
      </c>
      <c r="F94" s="206" t="s">
        <v>471</v>
      </c>
      <c r="G94" s="113">
        <v>8022</v>
      </c>
      <c r="H94" s="22" t="s">
        <v>39</v>
      </c>
      <c r="I94" s="387"/>
    </row>
    <row r="95" spans="1:9" x14ac:dyDescent="0.25">
      <c r="G95" s="12"/>
      <c r="H95" s="12"/>
      <c r="I95" s="379"/>
    </row>
    <row r="96" spans="1:9" x14ac:dyDescent="0.25">
      <c r="A96" s="72" t="s">
        <v>38</v>
      </c>
      <c r="B96" s="407" t="s">
        <v>31</v>
      </c>
      <c r="C96" s="407"/>
      <c r="D96" s="407" t="s">
        <v>30</v>
      </c>
      <c r="E96" s="407"/>
      <c r="F96" s="425"/>
      <c r="G96" s="344"/>
      <c r="H96" s="344"/>
      <c r="I96" s="378"/>
    </row>
    <row r="97" spans="1:9" ht="45" x14ac:dyDescent="0.25">
      <c r="A97" s="71" t="s">
        <v>29</v>
      </c>
      <c r="B97" s="71" t="s">
        <v>28</v>
      </c>
      <c r="C97" s="70" t="s">
        <v>27</v>
      </c>
      <c r="D97" s="71" t="s">
        <v>26</v>
      </c>
      <c r="E97" s="70" t="s">
        <v>25</v>
      </c>
      <c r="F97" s="205" t="s">
        <v>24</v>
      </c>
      <c r="G97" s="69" t="s">
        <v>251</v>
      </c>
      <c r="H97" s="69" t="s">
        <v>250</v>
      </c>
      <c r="I97" s="382"/>
    </row>
    <row r="98" spans="1:9" x14ac:dyDescent="0.25">
      <c r="A98" s="15" t="s">
        <v>21</v>
      </c>
      <c r="B98" s="18">
        <v>498.35</v>
      </c>
      <c r="C98" s="64">
        <v>66798.83</v>
      </c>
      <c r="D98" s="18">
        <v>498.35</v>
      </c>
      <c r="E98" s="64">
        <v>65262.29</v>
      </c>
      <c r="F98" s="204" t="s">
        <v>469</v>
      </c>
      <c r="G98" s="88">
        <v>65262.29</v>
      </c>
      <c r="H98" s="22" t="s">
        <v>468</v>
      </c>
      <c r="I98" s="59"/>
    </row>
    <row r="99" spans="1:9" x14ac:dyDescent="0.25">
      <c r="A99" s="15" t="s">
        <v>19</v>
      </c>
      <c r="B99" s="18">
        <v>498.35</v>
      </c>
      <c r="C99" s="67">
        <v>23373.01</v>
      </c>
      <c r="D99" s="18">
        <v>498.35</v>
      </c>
      <c r="E99" s="64">
        <v>22913.94</v>
      </c>
      <c r="F99" s="204" t="s">
        <v>469</v>
      </c>
      <c r="G99" s="88">
        <v>22913.94</v>
      </c>
      <c r="H99" s="22" t="s">
        <v>468</v>
      </c>
      <c r="I99" s="59"/>
    </row>
    <row r="100" spans="1:9" x14ac:dyDescent="0.25">
      <c r="A100" s="15" t="s">
        <v>66</v>
      </c>
      <c r="B100" s="18">
        <v>215.01</v>
      </c>
      <c r="C100" s="16" t="s">
        <v>18</v>
      </c>
      <c r="D100" s="18">
        <v>215.01</v>
      </c>
      <c r="E100" s="16" t="s">
        <v>18</v>
      </c>
      <c r="F100" s="204" t="s">
        <v>469</v>
      </c>
      <c r="G100" s="360" t="s">
        <v>778</v>
      </c>
      <c r="H100" s="360" t="s">
        <v>778</v>
      </c>
      <c r="I100" s="59"/>
    </row>
    <row r="101" spans="1:9" x14ac:dyDescent="0.25">
      <c r="A101" s="66" t="s">
        <v>130</v>
      </c>
      <c r="B101" s="1">
        <v>34.880000000000003</v>
      </c>
      <c r="C101" s="67">
        <v>3046.07</v>
      </c>
      <c r="D101" s="75">
        <v>34.880000000000003</v>
      </c>
      <c r="E101" s="64">
        <v>3015.6</v>
      </c>
      <c r="F101" s="204" t="s">
        <v>470</v>
      </c>
      <c r="G101" s="88">
        <v>3015.6</v>
      </c>
      <c r="H101" s="22" t="s">
        <v>310</v>
      </c>
      <c r="I101" s="59"/>
    </row>
    <row r="102" spans="1:9" x14ac:dyDescent="0.25">
      <c r="A102" s="66" t="s">
        <v>37</v>
      </c>
      <c r="B102" s="16" t="s">
        <v>18</v>
      </c>
      <c r="C102" s="67">
        <v>1359.26</v>
      </c>
      <c r="D102" s="16" t="s">
        <v>18</v>
      </c>
      <c r="E102" s="64">
        <v>1345.67</v>
      </c>
      <c r="F102" s="204" t="s">
        <v>469</v>
      </c>
      <c r="G102" s="88">
        <v>1345.67</v>
      </c>
      <c r="H102" s="22" t="s">
        <v>468</v>
      </c>
      <c r="I102" s="59"/>
    </row>
    <row r="103" spans="1:9" x14ac:dyDescent="0.25">
      <c r="A103" s="66" t="s">
        <v>20</v>
      </c>
      <c r="B103" s="14">
        <v>498.35</v>
      </c>
      <c r="C103" s="64">
        <v>35467.57</v>
      </c>
      <c r="D103" s="18">
        <v>498.35</v>
      </c>
      <c r="E103" s="64">
        <v>34464.43</v>
      </c>
      <c r="F103" s="204" t="s">
        <v>469</v>
      </c>
      <c r="G103" s="88">
        <v>34464.43</v>
      </c>
      <c r="H103" s="22" t="s">
        <v>468</v>
      </c>
      <c r="I103" s="59"/>
    </row>
    <row r="104" spans="1:9" x14ac:dyDescent="0.25">
      <c r="A104" s="66" t="s">
        <v>16</v>
      </c>
      <c r="B104" s="14">
        <v>333.37</v>
      </c>
      <c r="C104" s="64">
        <v>16856</v>
      </c>
      <c r="D104" s="14">
        <v>243.2</v>
      </c>
      <c r="E104" s="18">
        <v>8016.4</v>
      </c>
      <c r="F104" s="203" t="s">
        <v>467</v>
      </c>
      <c r="G104" s="113">
        <v>8016.4</v>
      </c>
      <c r="H104" s="22" t="s">
        <v>134</v>
      </c>
      <c r="I104" s="59"/>
    </row>
    <row r="105" spans="1:9" x14ac:dyDescent="0.25">
      <c r="G105" s="12"/>
      <c r="H105" s="12"/>
      <c r="I105" s="379"/>
    </row>
    <row r="106" spans="1:9" x14ac:dyDescent="0.25">
      <c r="A106" s="72" t="s">
        <v>32</v>
      </c>
      <c r="B106" s="407" t="s">
        <v>31</v>
      </c>
      <c r="C106" s="407"/>
      <c r="D106" s="407" t="s">
        <v>30</v>
      </c>
      <c r="E106" s="407"/>
      <c r="F106" s="425"/>
      <c r="G106" s="344"/>
      <c r="H106" s="344"/>
      <c r="I106" s="378"/>
    </row>
    <row r="107" spans="1:9" ht="45" x14ac:dyDescent="0.25">
      <c r="A107" s="71" t="s">
        <v>29</v>
      </c>
      <c r="B107" s="71" t="s">
        <v>28</v>
      </c>
      <c r="C107" s="70" t="s">
        <v>27</v>
      </c>
      <c r="D107" s="71" t="s">
        <v>26</v>
      </c>
      <c r="E107" s="70" t="s">
        <v>25</v>
      </c>
      <c r="F107" s="205" t="s">
        <v>24</v>
      </c>
      <c r="G107" s="69" t="s">
        <v>251</v>
      </c>
      <c r="H107" s="69" t="s">
        <v>250</v>
      </c>
      <c r="I107" s="382"/>
    </row>
    <row r="108" spans="1:9" x14ac:dyDescent="0.25">
      <c r="A108" s="15" t="s">
        <v>21</v>
      </c>
      <c r="B108" s="99">
        <v>498.33</v>
      </c>
      <c r="C108" s="64">
        <v>67498.8</v>
      </c>
      <c r="D108" s="99">
        <v>498.33</v>
      </c>
      <c r="E108" s="64">
        <v>66589.570000000007</v>
      </c>
      <c r="F108" s="204" t="s">
        <v>464</v>
      </c>
      <c r="G108" s="88">
        <v>66589.570000000007</v>
      </c>
      <c r="H108" s="22" t="s">
        <v>202</v>
      </c>
      <c r="I108" s="59"/>
    </row>
    <row r="109" spans="1:9" x14ac:dyDescent="0.25">
      <c r="A109" s="15" t="s">
        <v>19</v>
      </c>
      <c r="B109" s="18">
        <v>498.31</v>
      </c>
      <c r="C109" s="67">
        <v>24103.48</v>
      </c>
      <c r="D109" s="18">
        <v>498.31</v>
      </c>
      <c r="E109" s="64">
        <v>23876.07</v>
      </c>
      <c r="F109" s="204" t="s">
        <v>464</v>
      </c>
      <c r="G109" s="88">
        <v>23876.07</v>
      </c>
      <c r="H109" s="22" t="s">
        <v>202</v>
      </c>
      <c r="I109" s="59"/>
    </row>
    <row r="110" spans="1:9" x14ac:dyDescent="0.25">
      <c r="A110" s="15" t="s">
        <v>66</v>
      </c>
      <c r="B110" s="18">
        <v>172.04</v>
      </c>
      <c r="C110" s="16" t="s">
        <v>18</v>
      </c>
      <c r="D110" s="18">
        <v>172.04</v>
      </c>
      <c r="E110" s="16" t="s">
        <v>18</v>
      </c>
      <c r="F110" s="204" t="s">
        <v>464</v>
      </c>
      <c r="G110" s="360" t="s">
        <v>778</v>
      </c>
      <c r="H110" s="360" t="s">
        <v>778</v>
      </c>
      <c r="I110" s="59"/>
    </row>
    <row r="111" spans="1:9" x14ac:dyDescent="0.25">
      <c r="A111" s="66" t="s">
        <v>130</v>
      </c>
      <c r="B111" s="1">
        <v>34.869999999999997</v>
      </c>
      <c r="C111" s="67">
        <v>3045.2</v>
      </c>
      <c r="D111" s="75">
        <v>34.869999999999997</v>
      </c>
      <c r="E111" s="64">
        <v>3045.2</v>
      </c>
      <c r="F111" s="204" t="s">
        <v>466</v>
      </c>
      <c r="G111" s="88">
        <v>3045.2</v>
      </c>
      <c r="H111" s="22" t="s">
        <v>465</v>
      </c>
      <c r="I111" s="59"/>
    </row>
    <row r="112" spans="1:9" x14ac:dyDescent="0.25">
      <c r="A112" s="66" t="s">
        <v>37</v>
      </c>
      <c r="B112" s="16" t="s">
        <v>18</v>
      </c>
      <c r="C112" s="67">
        <v>1340.27</v>
      </c>
      <c r="D112" s="16" t="s">
        <v>18</v>
      </c>
      <c r="E112" s="64">
        <v>1340.27</v>
      </c>
      <c r="F112" s="204" t="s">
        <v>464</v>
      </c>
      <c r="G112" s="88">
        <v>1340.27</v>
      </c>
      <c r="H112" s="22" t="s">
        <v>202</v>
      </c>
      <c r="I112" s="59"/>
    </row>
    <row r="113" spans="1:9" x14ac:dyDescent="0.25">
      <c r="A113" s="66" t="s">
        <v>20</v>
      </c>
      <c r="B113" s="14">
        <v>498.33</v>
      </c>
      <c r="C113" s="64">
        <v>35730.26</v>
      </c>
      <c r="D113" s="14">
        <v>498.33</v>
      </c>
      <c r="E113" s="64">
        <v>35234.269999999997</v>
      </c>
      <c r="F113" s="204" t="s">
        <v>464</v>
      </c>
      <c r="G113" s="88">
        <v>35234.269999999997</v>
      </c>
      <c r="H113" s="22" t="s">
        <v>202</v>
      </c>
      <c r="I113" s="59"/>
    </row>
    <row r="114" spans="1:9" x14ac:dyDescent="0.25">
      <c r="A114" s="66" t="s">
        <v>16</v>
      </c>
      <c r="B114" s="14">
        <v>324.37</v>
      </c>
      <c r="C114" s="64">
        <v>14833</v>
      </c>
      <c r="D114" s="14">
        <v>235.3</v>
      </c>
      <c r="E114" s="18">
        <v>6641.36</v>
      </c>
      <c r="F114" s="203" t="s">
        <v>463</v>
      </c>
      <c r="G114" s="113">
        <v>6641.36</v>
      </c>
      <c r="H114" s="22" t="s">
        <v>200</v>
      </c>
      <c r="I114" s="59"/>
    </row>
    <row r="116" spans="1:9" x14ac:dyDescent="0.25">
      <c r="A116" s="11" t="s">
        <v>14</v>
      </c>
    </row>
    <row r="117" spans="1:9" x14ac:dyDescent="0.25">
      <c r="A117" s="405" t="s">
        <v>13</v>
      </c>
      <c r="B117" s="405"/>
      <c r="C117" s="405"/>
      <c r="D117" s="405"/>
    </row>
    <row r="118" spans="1:9" x14ac:dyDescent="0.25">
      <c r="A118" s="10" t="s">
        <v>12</v>
      </c>
      <c r="B118" s="10"/>
      <c r="C118" s="10"/>
      <c r="D118" s="10"/>
      <c r="E118" s="10"/>
    </row>
    <row r="119" spans="1:9" x14ac:dyDescent="0.25">
      <c r="A119" s="10" t="s">
        <v>11</v>
      </c>
      <c r="B119" s="10"/>
      <c r="C119" s="10"/>
      <c r="D119" s="10"/>
      <c r="E119" s="10"/>
    </row>
    <row r="120" spans="1:9" x14ac:dyDescent="0.25">
      <c r="A120" s="10" t="s">
        <v>199</v>
      </c>
      <c r="B120" s="10"/>
      <c r="C120" s="10"/>
      <c r="D120" s="10"/>
      <c r="E120" s="10"/>
    </row>
    <row r="121" spans="1:9" x14ac:dyDescent="0.25">
      <c r="A121" s="10" t="s">
        <v>198</v>
      </c>
      <c r="B121" s="10"/>
      <c r="C121" s="10"/>
      <c r="D121" s="10"/>
      <c r="E121" s="10"/>
    </row>
    <row r="122" spans="1:9" x14ac:dyDescent="0.25">
      <c r="A122" s="405" t="s">
        <v>10</v>
      </c>
      <c r="B122" s="405"/>
      <c r="C122" s="405"/>
      <c r="D122" s="405"/>
      <c r="E122" s="405"/>
      <c r="F122" s="405"/>
      <c r="G122" s="9"/>
      <c r="H122" s="9"/>
      <c r="I122" s="9"/>
    </row>
    <row r="123" spans="1:9" x14ac:dyDescent="0.25">
      <c r="A123" s="405" t="s">
        <v>8</v>
      </c>
      <c r="B123" s="405"/>
      <c r="C123" s="405"/>
      <c r="D123" s="405"/>
      <c r="E123" s="405"/>
      <c r="F123" s="405"/>
      <c r="G123" s="9"/>
      <c r="H123" s="9"/>
      <c r="I123" s="9"/>
    </row>
    <row r="124" spans="1:9" x14ac:dyDescent="0.25">
      <c r="A124" s="405" t="s">
        <v>7</v>
      </c>
      <c r="B124" s="405"/>
      <c r="C124" s="405"/>
      <c r="D124" s="405"/>
      <c r="E124" s="405"/>
      <c r="F124" s="405"/>
      <c r="G124" s="9"/>
      <c r="H124" s="9"/>
      <c r="I124" s="9"/>
    </row>
    <row r="125" spans="1:9" x14ac:dyDescent="0.25">
      <c r="A125" s="406" t="s">
        <v>2</v>
      </c>
      <c r="B125" s="406"/>
      <c r="C125" s="406"/>
      <c r="D125" s="406"/>
    </row>
    <row r="126" spans="1:9" x14ac:dyDescent="0.25">
      <c r="A126" s="406" t="s">
        <v>1</v>
      </c>
      <c r="B126" s="406"/>
      <c r="C126" s="406"/>
      <c r="D126" s="406"/>
    </row>
    <row r="128" spans="1:9" x14ac:dyDescent="0.25">
      <c r="A128" s="7" t="s">
        <v>462</v>
      </c>
    </row>
    <row r="130" spans="1:17" x14ac:dyDescent="0.25">
      <c r="A130" s="4"/>
      <c r="B130" s="4"/>
      <c r="C130" s="3"/>
      <c r="D130" s="90"/>
      <c r="E130" s="90"/>
      <c r="F130" s="5"/>
      <c r="G130" s="5"/>
      <c r="H130" s="5"/>
      <c r="I130" s="5"/>
      <c r="J130" s="201"/>
      <c r="K130" s="5"/>
      <c r="L130" s="5"/>
      <c r="M130" s="5"/>
      <c r="N130" s="89"/>
      <c r="O130" s="3"/>
      <c r="P130" s="2"/>
      <c r="Q130" s="91"/>
    </row>
  </sheetData>
  <mergeCells count="34">
    <mergeCell ref="A123:F123"/>
    <mergeCell ref="A124:F124"/>
    <mergeCell ref="A125:D125"/>
    <mergeCell ref="A126:D126"/>
    <mergeCell ref="B96:C96"/>
    <mergeCell ref="D96:F96"/>
    <mergeCell ref="B106:C106"/>
    <mergeCell ref="D106:F106"/>
    <mergeCell ref="A117:D117"/>
    <mergeCell ref="A122:F122"/>
    <mergeCell ref="B69:C69"/>
    <mergeCell ref="D69:F69"/>
    <mergeCell ref="B77:C77"/>
    <mergeCell ref="D77:F77"/>
    <mergeCell ref="B86:C86"/>
    <mergeCell ref="D86:F86"/>
    <mergeCell ref="B45:C45"/>
    <mergeCell ref="D45:F45"/>
    <mergeCell ref="B53:C53"/>
    <mergeCell ref="D53:F53"/>
    <mergeCell ref="B61:C61"/>
    <mergeCell ref="D61:F61"/>
    <mergeCell ref="B24:C24"/>
    <mergeCell ref="D24:F24"/>
    <mergeCell ref="B31:C31"/>
    <mergeCell ref="D31:F31"/>
    <mergeCell ref="B38:C38"/>
    <mergeCell ref="D38:F38"/>
    <mergeCell ref="B3:C3"/>
    <mergeCell ref="D3:F3"/>
    <mergeCell ref="B9:C9"/>
    <mergeCell ref="D9:F9"/>
    <mergeCell ref="B17:C17"/>
    <mergeCell ref="D17:F17"/>
  </mergeCells>
  <pageMargins left="0.7" right="0.7" top="0.75" bottom="0.75" header="0.3" footer="0.3"/>
  <pageSetup scale="6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opLeftCell="A16" workbookViewId="0">
      <selection activeCell="O11" sqref="O11"/>
    </sheetView>
  </sheetViews>
  <sheetFormatPr defaultRowHeight="15" x14ac:dyDescent="0.25"/>
  <cols>
    <col min="1" max="1" width="11.85546875" style="44" customWidth="1"/>
    <col min="2" max="2" width="16.28515625" style="44" customWidth="1"/>
    <col min="3" max="3" width="14.28515625" style="44" customWidth="1"/>
    <col min="4" max="4" width="13.42578125" style="44" customWidth="1"/>
    <col min="5" max="5" width="13.28515625" style="44" customWidth="1"/>
    <col min="6" max="6" width="40.5703125" style="44" customWidth="1"/>
    <col min="7" max="7" width="11.85546875" style="44" bestFit="1" customWidth="1"/>
    <col min="8" max="8" width="10.140625" style="44" customWidth="1"/>
    <col min="9" max="16384" width="9.140625" style="44"/>
  </cols>
  <sheetData>
    <row r="1" spans="1:8" x14ac:dyDescent="0.25">
      <c r="A1" s="54" t="s">
        <v>511</v>
      </c>
    </row>
    <row r="3" spans="1:8" x14ac:dyDescent="0.25">
      <c r="A3" s="52" t="s">
        <v>54</v>
      </c>
      <c r="B3" s="408" t="s">
        <v>31</v>
      </c>
      <c r="C3" s="408"/>
      <c r="D3" s="408" t="s">
        <v>30</v>
      </c>
      <c r="E3" s="408"/>
      <c r="F3" s="408"/>
      <c r="G3" s="361"/>
      <c r="H3" s="361"/>
    </row>
    <row r="4" spans="1:8" ht="45" x14ac:dyDescent="0.25">
      <c r="A4" s="50" t="s">
        <v>29</v>
      </c>
      <c r="B4" s="50" t="s">
        <v>28</v>
      </c>
      <c r="C4" s="51" t="s">
        <v>27</v>
      </c>
      <c r="D4" s="50" t="s">
        <v>26</v>
      </c>
      <c r="E4" s="51" t="s">
        <v>25</v>
      </c>
      <c r="F4" s="167" t="s">
        <v>24</v>
      </c>
      <c r="G4" s="305" t="s">
        <v>251</v>
      </c>
      <c r="H4" s="305" t="s">
        <v>250</v>
      </c>
    </row>
    <row r="5" spans="1:8" x14ac:dyDescent="0.25">
      <c r="A5" s="144" t="s">
        <v>21</v>
      </c>
      <c r="B5" s="152">
        <v>287.79000000000002</v>
      </c>
      <c r="C5" s="152">
        <v>54259.93</v>
      </c>
      <c r="D5" s="151">
        <v>287.79000000000002</v>
      </c>
      <c r="E5" s="152">
        <v>52977.65</v>
      </c>
      <c r="F5" s="212" t="s">
        <v>510</v>
      </c>
      <c r="G5" s="215">
        <v>52977.65</v>
      </c>
      <c r="H5" s="214">
        <v>41617</v>
      </c>
    </row>
    <row r="6" spans="1:8" x14ac:dyDescent="0.25">
      <c r="A6" s="144" t="s">
        <v>50</v>
      </c>
      <c r="B6" s="152">
        <v>196.19</v>
      </c>
      <c r="C6" s="152">
        <v>7153.09</v>
      </c>
      <c r="D6" s="151">
        <v>196.19</v>
      </c>
      <c r="E6" s="152">
        <v>7153.09</v>
      </c>
      <c r="F6" s="212" t="s">
        <v>510</v>
      </c>
      <c r="G6" s="215">
        <v>7153.09</v>
      </c>
      <c r="H6" s="214">
        <v>41617</v>
      </c>
    </row>
    <row r="7" spans="1:8" x14ac:dyDescent="0.25">
      <c r="A7" s="144" t="s">
        <v>66</v>
      </c>
      <c r="B7" s="152">
        <v>287.79000000000002</v>
      </c>
      <c r="C7" s="152"/>
      <c r="D7" s="151">
        <v>287.79000000000002</v>
      </c>
      <c r="E7" s="152">
        <v>0</v>
      </c>
      <c r="F7" s="212" t="s">
        <v>510</v>
      </c>
      <c r="G7" s="13" t="s">
        <v>778</v>
      </c>
      <c r="H7" s="13" t="s">
        <v>778</v>
      </c>
    </row>
    <row r="8" spans="1:8" x14ac:dyDescent="0.25">
      <c r="C8" s="53"/>
      <c r="E8" s="53"/>
      <c r="G8" s="136"/>
      <c r="H8" s="136"/>
    </row>
    <row r="9" spans="1:8" x14ac:dyDescent="0.25">
      <c r="A9" s="52" t="s">
        <v>51</v>
      </c>
      <c r="B9" s="408" t="s">
        <v>31</v>
      </c>
      <c r="C9" s="408"/>
      <c r="D9" s="408" t="s">
        <v>30</v>
      </c>
      <c r="E9" s="408"/>
      <c r="F9" s="420"/>
      <c r="G9" s="361"/>
      <c r="H9" s="361"/>
    </row>
    <row r="10" spans="1:8" ht="45" x14ac:dyDescent="0.25">
      <c r="A10" s="50" t="s">
        <v>29</v>
      </c>
      <c r="B10" s="50" t="s">
        <v>28</v>
      </c>
      <c r="C10" s="51" t="s">
        <v>27</v>
      </c>
      <c r="D10" s="50" t="s">
        <v>26</v>
      </c>
      <c r="E10" s="51" t="s">
        <v>25</v>
      </c>
      <c r="F10" s="167" t="s">
        <v>24</v>
      </c>
      <c r="G10" s="305" t="s">
        <v>251</v>
      </c>
      <c r="H10" s="305" t="s">
        <v>250</v>
      </c>
    </row>
    <row r="11" spans="1:8" x14ac:dyDescent="0.25">
      <c r="A11" s="144" t="s">
        <v>21</v>
      </c>
      <c r="B11" s="142">
        <v>214.08</v>
      </c>
      <c r="C11" s="142">
        <v>44008.43</v>
      </c>
      <c r="D11" s="137">
        <v>214.08</v>
      </c>
      <c r="E11" s="142">
        <v>43461.39</v>
      </c>
      <c r="F11" s="212" t="s">
        <v>509</v>
      </c>
      <c r="G11" s="213">
        <v>43461.39</v>
      </c>
      <c r="H11" s="214">
        <v>41982</v>
      </c>
    </row>
    <row r="12" spans="1:8" x14ac:dyDescent="0.25">
      <c r="A12" s="144" t="s">
        <v>50</v>
      </c>
      <c r="B12" s="142">
        <v>170.32</v>
      </c>
      <c r="C12" s="142">
        <v>6209.87</v>
      </c>
      <c r="D12" s="137">
        <v>170.32</v>
      </c>
      <c r="E12" s="142">
        <v>6209.87</v>
      </c>
      <c r="F12" s="212" t="s">
        <v>509</v>
      </c>
      <c r="G12" s="213">
        <v>6209.87</v>
      </c>
      <c r="H12" s="214">
        <v>41982</v>
      </c>
    </row>
    <row r="13" spans="1:8" x14ac:dyDescent="0.25">
      <c r="A13" s="144" t="s">
        <v>66</v>
      </c>
      <c r="B13" s="142">
        <v>214.08</v>
      </c>
      <c r="C13" s="142"/>
      <c r="D13" s="137">
        <v>214.08</v>
      </c>
      <c r="E13" s="142"/>
      <c r="F13" s="212" t="s">
        <v>509</v>
      </c>
      <c r="G13" s="13" t="s">
        <v>778</v>
      </c>
      <c r="H13" s="13" t="s">
        <v>778</v>
      </c>
    </row>
    <row r="14" spans="1:8" x14ac:dyDescent="0.25">
      <c r="A14" s="144" t="s">
        <v>37</v>
      </c>
      <c r="B14" s="142"/>
      <c r="C14" s="142">
        <v>905.93</v>
      </c>
      <c r="D14" s="137"/>
      <c r="E14" s="142">
        <v>905.93</v>
      </c>
      <c r="F14" s="212" t="s">
        <v>509</v>
      </c>
      <c r="G14" s="213">
        <v>905.93</v>
      </c>
      <c r="H14" s="214">
        <v>41982</v>
      </c>
    </row>
    <row r="15" spans="1:8" x14ac:dyDescent="0.25">
      <c r="C15" s="53"/>
      <c r="E15" s="53"/>
      <c r="G15" s="136"/>
      <c r="H15" s="136"/>
    </row>
    <row r="16" spans="1:8" x14ac:dyDescent="0.25">
      <c r="A16" s="52" t="s">
        <v>45</v>
      </c>
      <c r="B16" s="408" t="s">
        <v>31</v>
      </c>
      <c r="C16" s="408"/>
      <c r="D16" s="408" t="s">
        <v>30</v>
      </c>
      <c r="E16" s="408"/>
      <c r="F16" s="420"/>
      <c r="G16" s="361"/>
      <c r="H16" s="361"/>
    </row>
    <row r="17" spans="1:8" ht="45" x14ac:dyDescent="0.25">
      <c r="A17" s="50" t="s">
        <v>29</v>
      </c>
      <c r="B17" s="50" t="s">
        <v>28</v>
      </c>
      <c r="C17" s="51" t="s">
        <v>27</v>
      </c>
      <c r="D17" s="50" t="s">
        <v>26</v>
      </c>
      <c r="E17" s="51" t="s">
        <v>25</v>
      </c>
      <c r="F17" s="167" t="s">
        <v>24</v>
      </c>
      <c r="G17" s="305" t="s">
        <v>251</v>
      </c>
      <c r="H17" s="305" t="s">
        <v>250</v>
      </c>
    </row>
    <row r="18" spans="1:8" x14ac:dyDescent="0.25">
      <c r="A18" s="140" t="s">
        <v>21</v>
      </c>
      <c r="B18" s="135">
        <v>174.45</v>
      </c>
      <c r="C18" s="135">
        <v>23093.69</v>
      </c>
      <c r="D18" s="145">
        <v>174.45</v>
      </c>
      <c r="E18" s="142">
        <v>22799.85</v>
      </c>
      <c r="F18" s="212" t="s">
        <v>508</v>
      </c>
      <c r="G18" s="213">
        <v>22799.85</v>
      </c>
      <c r="H18" s="214" t="s">
        <v>507</v>
      </c>
    </row>
    <row r="19" spans="1:8" x14ac:dyDescent="0.25">
      <c r="A19" s="140" t="s">
        <v>19</v>
      </c>
      <c r="B19" s="135">
        <v>174.45</v>
      </c>
      <c r="C19" s="135">
        <v>6316.83</v>
      </c>
      <c r="D19" s="145">
        <v>174.45</v>
      </c>
      <c r="E19" s="142">
        <v>6316.83</v>
      </c>
      <c r="F19" s="212" t="s">
        <v>508</v>
      </c>
      <c r="G19" s="213">
        <v>6316.83</v>
      </c>
      <c r="H19" s="214" t="s">
        <v>507</v>
      </c>
    </row>
    <row r="20" spans="1:8" x14ac:dyDescent="0.25">
      <c r="A20" s="140" t="s">
        <v>20</v>
      </c>
      <c r="B20" s="135">
        <v>174.45</v>
      </c>
      <c r="C20" s="135">
        <v>12351.06</v>
      </c>
      <c r="D20" s="145">
        <v>174.45</v>
      </c>
      <c r="E20" s="142">
        <v>12179</v>
      </c>
      <c r="F20" s="212" t="s">
        <v>508</v>
      </c>
      <c r="G20" s="213">
        <v>12179</v>
      </c>
      <c r="H20" s="214" t="s">
        <v>507</v>
      </c>
    </row>
    <row r="21" spans="1:8" x14ac:dyDescent="0.25">
      <c r="A21" s="140" t="s">
        <v>66</v>
      </c>
      <c r="B21" s="135">
        <v>174.45</v>
      </c>
      <c r="C21" s="135"/>
      <c r="D21" s="145">
        <v>174.45</v>
      </c>
      <c r="E21" s="142">
        <v>0</v>
      </c>
      <c r="F21" s="212" t="s">
        <v>508</v>
      </c>
      <c r="G21" s="13" t="s">
        <v>778</v>
      </c>
      <c r="H21" s="13" t="s">
        <v>778</v>
      </c>
    </row>
    <row r="22" spans="1:8" x14ac:dyDescent="0.25">
      <c r="A22" s="140" t="s">
        <v>37</v>
      </c>
      <c r="B22" s="135"/>
      <c r="C22" s="135">
        <v>428.18</v>
      </c>
      <c r="D22" s="145"/>
      <c r="E22" s="142">
        <v>428.18</v>
      </c>
      <c r="F22" s="212" t="s">
        <v>508</v>
      </c>
      <c r="G22" s="213">
        <v>428.18</v>
      </c>
      <c r="H22" s="214" t="s">
        <v>507</v>
      </c>
    </row>
    <row r="23" spans="1:8" x14ac:dyDescent="0.25">
      <c r="C23" s="53"/>
      <c r="E23" s="53"/>
      <c r="G23" s="136"/>
      <c r="H23" s="136"/>
    </row>
    <row r="24" spans="1:8" x14ac:dyDescent="0.25">
      <c r="A24" s="52" t="s">
        <v>38</v>
      </c>
      <c r="B24" s="408" t="s">
        <v>31</v>
      </c>
      <c r="C24" s="408"/>
      <c r="D24" s="408" t="s">
        <v>30</v>
      </c>
      <c r="E24" s="408"/>
      <c r="F24" s="420"/>
      <c r="G24" s="361"/>
      <c r="H24" s="361"/>
    </row>
    <row r="25" spans="1:8" ht="45" x14ac:dyDescent="0.25">
      <c r="A25" s="50" t="s">
        <v>29</v>
      </c>
      <c r="B25" s="50" t="s">
        <v>28</v>
      </c>
      <c r="C25" s="51" t="s">
        <v>27</v>
      </c>
      <c r="D25" s="50" t="s">
        <v>26</v>
      </c>
      <c r="E25" s="51" t="s">
        <v>25</v>
      </c>
      <c r="F25" s="167" t="s">
        <v>24</v>
      </c>
      <c r="G25" s="305" t="s">
        <v>251</v>
      </c>
      <c r="H25" s="305" t="s">
        <v>250</v>
      </c>
    </row>
    <row r="26" spans="1:8" x14ac:dyDescent="0.25">
      <c r="A26" s="140" t="s">
        <v>21</v>
      </c>
      <c r="B26" s="145">
        <v>173.55</v>
      </c>
      <c r="C26" s="135">
        <v>23262.639999999999</v>
      </c>
      <c r="D26" s="145">
        <v>173.55</v>
      </c>
      <c r="E26" s="142">
        <v>22974.76</v>
      </c>
      <c r="F26" s="212" t="s">
        <v>506</v>
      </c>
      <c r="G26" s="213">
        <v>22974.76</v>
      </c>
      <c r="H26" s="214" t="s">
        <v>132</v>
      </c>
    </row>
    <row r="27" spans="1:8" x14ac:dyDescent="0.25">
      <c r="A27" s="140" t="s">
        <v>19</v>
      </c>
      <c r="B27" s="145">
        <v>173.55</v>
      </c>
      <c r="C27" s="145">
        <v>6284.25</v>
      </c>
      <c r="D27" s="44">
        <v>173.55</v>
      </c>
      <c r="E27" s="142">
        <v>6284.25</v>
      </c>
      <c r="F27" s="212" t="s">
        <v>506</v>
      </c>
      <c r="G27" s="213">
        <v>6284.25</v>
      </c>
      <c r="H27" s="214" t="s">
        <v>132</v>
      </c>
    </row>
    <row r="28" spans="1:8" x14ac:dyDescent="0.25">
      <c r="A28" s="140" t="s">
        <v>20</v>
      </c>
      <c r="B28" s="145">
        <v>173.55</v>
      </c>
      <c r="C28" s="135">
        <v>12351.55</v>
      </c>
      <c r="D28" s="145">
        <v>173.55</v>
      </c>
      <c r="E28" s="142">
        <v>12184.32</v>
      </c>
      <c r="F28" s="212" t="s">
        <v>506</v>
      </c>
      <c r="G28" s="213">
        <v>12184.32</v>
      </c>
      <c r="H28" s="214" t="s">
        <v>132</v>
      </c>
    </row>
    <row r="29" spans="1:8" x14ac:dyDescent="0.25">
      <c r="A29" s="140" t="s">
        <v>66</v>
      </c>
      <c r="B29" s="145">
        <v>173.55</v>
      </c>
      <c r="C29" s="135"/>
      <c r="D29" s="145">
        <v>173.55</v>
      </c>
      <c r="E29" s="142"/>
      <c r="F29" s="212" t="s">
        <v>506</v>
      </c>
      <c r="G29" s="13" t="s">
        <v>778</v>
      </c>
      <c r="H29" s="13" t="s">
        <v>778</v>
      </c>
    </row>
    <row r="30" spans="1:8" x14ac:dyDescent="0.25">
      <c r="A30" s="140" t="s">
        <v>37</v>
      </c>
      <c r="B30" s="135"/>
      <c r="C30" s="135">
        <v>456.5</v>
      </c>
      <c r="D30" s="145"/>
      <c r="E30" s="142">
        <v>456.5</v>
      </c>
      <c r="F30" s="212" t="s">
        <v>506</v>
      </c>
      <c r="G30" s="213">
        <v>456.5</v>
      </c>
      <c r="H30" s="214" t="s">
        <v>132</v>
      </c>
    </row>
    <row r="31" spans="1:8" x14ac:dyDescent="0.25">
      <c r="C31" s="53"/>
      <c r="E31" s="53"/>
      <c r="G31" s="136"/>
      <c r="H31" s="136"/>
    </row>
    <row r="32" spans="1:8" x14ac:dyDescent="0.25">
      <c r="A32" s="52" t="s">
        <v>32</v>
      </c>
      <c r="B32" s="420" t="s">
        <v>31</v>
      </c>
      <c r="C32" s="421"/>
      <c r="D32" s="420" t="s">
        <v>30</v>
      </c>
      <c r="E32" s="422"/>
      <c r="F32" s="422"/>
      <c r="G32" s="361"/>
      <c r="H32" s="361"/>
    </row>
    <row r="33" spans="1:8" ht="45" x14ac:dyDescent="0.25">
      <c r="A33" s="50" t="s">
        <v>29</v>
      </c>
      <c r="B33" s="50" t="s">
        <v>28</v>
      </c>
      <c r="C33" s="51" t="s">
        <v>27</v>
      </c>
      <c r="D33" s="50" t="s">
        <v>26</v>
      </c>
      <c r="E33" s="51" t="s">
        <v>25</v>
      </c>
      <c r="F33" s="167" t="s">
        <v>24</v>
      </c>
      <c r="G33" s="305" t="s">
        <v>251</v>
      </c>
      <c r="H33" s="305" t="s">
        <v>250</v>
      </c>
    </row>
    <row r="34" spans="1:8" x14ac:dyDescent="0.25">
      <c r="A34" s="140" t="s">
        <v>21</v>
      </c>
      <c r="B34" s="145">
        <v>173.55</v>
      </c>
      <c r="C34" s="147">
        <v>23507.35</v>
      </c>
      <c r="D34" s="145">
        <v>175.39</v>
      </c>
      <c r="E34" s="142">
        <v>23208.799999999999</v>
      </c>
      <c r="F34" s="211" t="s">
        <v>505</v>
      </c>
      <c r="G34" s="213">
        <v>23208.799999999999</v>
      </c>
      <c r="H34" s="214" t="s">
        <v>504</v>
      </c>
    </row>
    <row r="35" spans="1:8" x14ac:dyDescent="0.25">
      <c r="A35" s="140" t="s">
        <v>19</v>
      </c>
      <c r="B35" s="145">
        <v>173.55</v>
      </c>
      <c r="C35" s="147">
        <v>6284.25</v>
      </c>
      <c r="D35" s="145">
        <v>175.39</v>
      </c>
      <c r="E35" s="142">
        <v>6284.25</v>
      </c>
      <c r="F35" s="211" t="s">
        <v>505</v>
      </c>
      <c r="G35" s="213">
        <v>6284.25</v>
      </c>
      <c r="H35" s="214" t="s">
        <v>504</v>
      </c>
    </row>
    <row r="36" spans="1:8" x14ac:dyDescent="0.25">
      <c r="A36" s="140" t="s">
        <v>20</v>
      </c>
      <c r="B36" s="145">
        <v>173.55</v>
      </c>
      <c r="C36" s="147">
        <v>12443.54</v>
      </c>
      <c r="D36" s="145">
        <v>173.55</v>
      </c>
      <c r="E36" s="142">
        <v>12270.8</v>
      </c>
      <c r="F36" s="211" t="s">
        <v>505</v>
      </c>
      <c r="G36" s="213">
        <v>12270.8</v>
      </c>
      <c r="H36" s="214" t="s">
        <v>504</v>
      </c>
    </row>
    <row r="37" spans="1:8" x14ac:dyDescent="0.25">
      <c r="A37" s="140" t="s">
        <v>66</v>
      </c>
      <c r="B37" s="145">
        <v>173.55</v>
      </c>
      <c r="C37" s="147"/>
      <c r="D37" s="145">
        <v>173.55</v>
      </c>
      <c r="E37" s="142">
        <v>0</v>
      </c>
      <c r="F37" s="211" t="s">
        <v>505</v>
      </c>
      <c r="G37" s="13" t="s">
        <v>778</v>
      </c>
      <c r="H37" s="13" t="s">
        <v>778</v>
      </c>
    </row>
    <row r="38" spans="1:8" x14ac:dyDescent="0.25">
      <c r="A38" s="140" t="s">
        <v>37</v>
      </c>
      <c r="B38" s="145"/>
      <c r="C38" s="147">
        <v>449.51</v>
      </c>
      <c r="D38" s="145"/>
      <c r="E38" s="142">
        <v>449.51</v>
      </c>
      <c r="F38" s="211" t="s">
        <v>505</v>
      </c>
      <c r="G38" s="213">
        <v>449.51</v>
      </c>
      <c r="H38" s="214" t="s">
        <v>504</v>
      </c>
    </row>
    <row r="40" spans="1:8" x14ac:dyDescent="0.25">
      <c r="A40" s="11" t="s">
        <v>14</v>
      </c>
      <c r="B40" s="1"/>
      <c r="C40" s="1"/>
      <c r="D40" s="1"/>
      <c r="E40" s="1"/>
      <c r="F40" s="1"/>
      <c r="G40" s="1"/>
      <c r="H40" s="1"/>
    </row>
    <row r="41" spans="1:8" x14ac:dyDescent="0.25">
      <c r="A41" s="405" t="s">
        <v>13</v>
      </c>
      <c r="B41" s="405"/>
      <c r="C41" s="405"/>
      <c r="D41" s="405"/>
      <c r="E41" s="1"/>
      <c r="F41" s="1"/>
      <c r="G41" s="1"/>
      <c r="H41" s="1"/>
    </row>
    <row r="42" spans="1:8" x14ac:dyDescent="0.25">
      <c r="A42" s="10" t="s">
        <v>12</v>
      </c>
      <c r="B42" s="10"/>
      <c r="C42" s="10"/>
      <c r="D42" s="10"/>
      <c r="E42" s="10"/>
      <c r="F42" s="1"/>
      <c r="G42" s="1"/>
      <c r="H42" s="1"/>
    </row>
    <row r="43" spans="1:8" x14ac:dyDescent="0.25">
      <c r="A43" s="10" t="s">
        <v>11</v>
      </c>
      <c r="B43" s="10"/>
      <c r="C43" s="10"/>
      <c r="D43" s="10"/>
      <c r="E43" s="10"/>
      <c r="F43" s="1"/>
      <c r="G43" s="1"/>
      <c r="H43" s="1"/>
    </row>
    <row r="44" spans="1:8" x14ac:dyDescent="0.25">
      <c r="A44" s="10" t="s">
        <v>198</v>
      </c>
      <c r="B44" s="10"/>
      <c r="C44" s="10"/>
      <c r="D44" s="10"/>
      <c r="E44" s="10"/>
      <c r="F44" s="1"/>
      <c r="G44" s="1"/>
      <c r="H44" s="1"/>
    </row>
    <row r="45" spans="1:8" x14ac:dyDescent="0.25">
      <c r="A45" s="405" t="s">
        <v>10</v>
      </c>
      <c r="B45" s="405"/>
      <c r="C45" s="405"/>
      <c r="D45" s="405"/>
      <c r="E45" s="405"/>
      <c r="F45" s="405"/>
      <c r="G45" s="9"/>
      <c r="H45" s="9"/>
    </row>
    <row r="46" spans="1:8" x14ac:dyDescent="0.25">
      <c r="A46" s="405" t="s">
        <v>7</v>
      </c>
      <c r="B46" s="405"/>
      <c r="C46" s="405"/>
      <c r="D46" s="405"/>
      <c r="E46" s="405"/>
      <c r="F46" s="405"/>
      <c r="G46" s="9"/>
      <c r="H46" s="9"/>
    </row>
    <row r="47" spans="1:8" x14ac:dyDescent="0.25">
      <c r="A47" s="406" t="s">
        <v>1</v>
      </c>
      <c r="B47" s="406"/>
      <c r="C47" s="406"/>
      <c r="D47" s="406"/>
      <c r="E47" s="1"/>
      <c r="F47" s="1"/>
      <c r="G47" s="1"/>
      <c r="H47" s="1"/>
    </row>
  </sheetData>
  <mergeCells count="14">
    <mergeCell ref="A46:F46"/>
    <mergeCell ref="A47:D47"/>
    <mergeCell ref="B24:C24"/>
    <mergeCell ref="D24:F24"/>
    <mergeCell ref="B32:C32"/>
    <mergeCell ref="D32:F32"/>
    <mergeCell ref="A41:D41"/>
    <mergeCell ref="A45:F45"/>
    <mergeCell ref="B3:C3"/>
    <mergeCell ref="D3:F3"/>
    <mergeCell ref="B9:C9"/>
    <mergeCell ref="D9:F9"/>
    <mergeCell ref="B16:C16"/>
    <mergeCell ref="D16:F16"/>
  </mergeCells>
  <pageMargins left="0.7" right="0.7" top="0.75" bottom="0.75" header="0.3" footer="0.3"/>
  <pageSetup scale="6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4"/>
  <sheetViews>
    <sheetView workbookViewId="0">
      <selection activeCell="I33" sqref="I33"/>
    </sheetView>
  </sheetViews>
  <sheetFormatPr defaultRowHeight="15" x14ac:dyDescent="0.25"/>
  <cols>
    <col min="1" max="1" width="12" style="1" customWidth="1"/>
    <col min="2" max="3" width="13.140625" style="1" customWidth="1"/>
    <col min="4" max="4" width="11.5703125" style="1" customWidth="1"/>
    <col min="5" max="5" width="12.140625" style="1" customWidth="1"/>
    <col min="6" max="6" width="30.85546875" style="1" customWidth="1"/>
    <col min="7" max="7" width="16.140625" style="1" bestFit="1" customWidth="1"/>
    <col min="8" max="8" width="10.42578125" style="1" customWidth="1"/>
    <col min="9" max="9" width="15.28515625" style="1" bestFit="1" customWidth="1"/>
    <col min="10" max="10" width="14" style="1" bestFit="1" customWidth="1"/>
    <col min="11" max="16384" width="9.140625" style="1"/>
  </cols>
  <sheetData>
    <row r="1" spans="1:9" x14ac:dyDescent="0.25">
      <c r="A1" s="406" t="s">
        <v>548</v>
      </c>
      <c r="B1" s="406"/>
      <c r="C1" s="406"/>
      <c r="D1" s="406"/>
      <c r="E1" s="406"/>
      <c r="F1" s="406"/>
    </row>
    <row r="3" spans="1:9" x14ac:dyDescent="0.25">
      <c r="A3" s="15" t="s">
        <v>92</v>
      </c>
      <c r="B3" s="410" t="s">
        <v>31</v>
      </c>
      <c r="C3" s="410"/>
      <c r="D3" s="410" t="s">
        <v>30</v>
      </c>
      <c r="E3" s="410"/>
      <c r="F3" s="410"/>
      <c r="I3" s="173"/>
    </row>
    <row r="4" spans="1:9" ht="60" x14ac:dyDescent="0.25">
      <c r="A4" s="305" t="s">
        <v>29</v>
      </c>
      <c r="B4" s="305" t="s">
        <v>28</v>
      </c>
      <c r="C4" s="305" t="s">
        <v>80</v>
      </c>
      <c r="D4" s="305" t="s">
        <v>26</v>
      </c>
      <c r="E4" s="305" t="s">
        <v>79</v>
      </c>
      <c r="F4" s="305" t="s">
        <v>24</v>
      </c>
      <c r="G4" s="305" t="s">
        <v>251</v>
      </c>
      <c r="H4" s="305" t="s">
        <v>250</v>
      </c>
      <c r="I4" s="173"/>
    </row>
    <row r="5" spans="1:9" x14ac:dyDescent="0.25">
      <c r="A5" s="15" t="s">
        <v>21</v>
      </c>
      <c r="B5" s="18">
        <v>1932.72</v>
      </c>
      <c r="C5" s="94">
        <v>3418305.23</v>
      </c>
      <c r="D5" s="18">
        <v>1915.83</v>
      </c>
      <c r="E5" s="94">
        <v>3388432.73</v>
      </c>
      <c r="F5" s="411" t="s">
        <v>547</v>
      </c>
      <c r="G5" s="23">
        <v>3388432.73</v>
      </c>
      <c r="H5" s="112">
        <v>38348</v>
      </c>
      <c r="I5" s="173"/>
    </row>
    <row r="6" spans="1:9" x14ac:dyDescent="0.25">
      <c r="A6" s="15" t="s">
        <v>50</v>
      </c>
      <c r="B6" s="18">
        <v>1932.72</v>
      </c>
      <c r="C6" s="94">
        <v>3768787.93</v>
      </c>
      <c r="D6" s="18">
        <v>1915.83</v>
      </c>
      <c r="E6" s="94">
        <v>3704031.67</v>
      </c>
      <c r="F6" s="412"/>
      <c r="G6" s="23">
        <v>3704031.67</v>
      </c>
      <c r="H6" s="112">
        <v>38348</v>
      </c>
      <c r="I6" s="173"/>
    </row>
    <row r="7" spans="1:9" x14ac:dyDescent="0.25">
      <c r="A7" s="15" t="s">
        <v>73</v>
      </c>
      <c r="B7" s="18">
        <v>713.7</v>
      </c>
      <c r="C7" s="94">
        <v>1259559.18</v>
      </c>
      <c r="D7" s="18">
        <v>713.7</v>
      </c>
      <c r="E7" s="94">
        <v>1141315.57</v>
      </c>
      <c r="F7" s="413"/>
      <c r="G7" s="23">
        <v>1141315.57</v>
      </c>
      <c r="H7" s="112">
        <v>38348</v>
      </c>
      <c r="I7" s="173"/>
    </row>
    <row r="8" spans="1:9" x14ac:dyDescent="0.25">
      <c r="C8" s="24"/>
      <c r="E8" s="24"/>
      <c r="G8" s="173"/>
      <c r="I8" s="173"/>
    </row>
    <row r="9" spans="1:9" x14ac:dyDescent="0.25">
      <c r="A9" s="15" t="s">
        <v>90</v>
      </c>
      <c r="B9" s="410" t="s">
        <v>31</v>
      </c>
      <c r="C9" s="410"/>
      <c r="D9" s="410" t="s">
        <v>30</v>
      </c>
      <c r="E9" s="410"/>
      <c r="F9" s="410"/>
      <c r="G9" s="173"/>
      <c r="I9" s="173"/>
    </row>
    <row r="10" spans="1:9" ht="60" x14ac:dyDescent="0.25">
      <c r="A10" s="305" t="s">
        <v>29</v>
      </c>
      <c r="B10" s="305" t="s">
        <v>28</v>
      </c>
      <c r="C10" s="305" t="s">
        <v>80</v>
      </c>
      <c r="D10" s="305" t="s">
        <v>26</v>
      </c>
      <c r="E10" s="305" t="s">
        <v>79</v>
      </c>
      <c r="F10" s="305" t="s">
        <v>24</v>
      </c>
      <c r="G10" s="305" t="s">
        <v>251</v>
      </c>
      <c r="H10" s="305" t="s">
        <v>250</v>
      </c>
      <c r="I10" s="173"/>
    </row>
    <row r="11" spans="1:9" x14ac:dyDescent="0.25">
      <c r="A11" s="15" t="s">
        <v>21</v>
      </c>
      <c r="B11" s="18">
        <v>2132.71</v>
      </c>
      <c r="C11" s="94">
        <v>4478051.1900000004</v>
      </c>
      <c r="D11" s="222">
        <v>1899.5</v>
      </c>
      <c r="E11" s="94">
        <v>3041354.03</v>
      </c>
      <c r="F11" s="427" t="s">
        <v>546</v>
      </c>
      <c r="G11" s="23">
        <v>3041354.03</v>
      </c>
      <c r="H11" s="112">
        <v>39192</v>
      </c>
      <c r="I11" s="173"/>
    </row>
    <row r="12" spans="1:9" x14ac:dyDescent="0.25">
      <c r="A12" s="15" t="s">
        <v>50</v>
      </c>
      <c r="B12" s="18">
        <v>2132.71</v>
      </c>
      <c r="C12" s="94">
        <v>4636585.26</v>
      </c>
      <c r="D12" s="222">
        <v>1899.5</v>
      </c>
      <c r="E12" s="94">
        <v>1491410.88</v>
      </c>
      <c r="F12" s="428"/>
      <c r="G12" s="23">
        <v>1491410.88</v>
      </c>
      <c r="H12" s="112">
        <v>39192</v>
      </c>
      <c r="I12" s="173"/>
    </row>
    <row r="13" spans="1:9" x14ac:dyDescent="0.25">
      <c r="A13" s="11" t="s">
        <v>73</v>
      </c>
      <c r="B13" s="18">
        <v>531.9</v>
      </c>
      <c r="C13" s="94">
        <v>1445385.07</v>
      </c>
      <c r="D13" s="222">
        <v>531.9</v>
      </c>
      <c r="E13" s="94">
        <v>1308917.23</v>
      </c>
      <c r="F13" s="429"/>
      <c r="G13" s="23">
        <v>1308917.23</v>
      </c>
      <c r="H13" s="112">
        <v>39192</v>
      </c>
      <c r="I13" s="173"/>
    </row>
    <row r="14" spans="1:9" x14ac:dyDescent="0.25">
      <c r="A14" s="15" t="s">
        <v>83</v>
      </c>
      <c r="B14" s="18">
        <v>133</v>
      </c>
      <c r="C14" s="94">
        <v>571900</v>
      </c>
      <c r="D14" s="18">
        <v>132</v>
      </c>
      <c r="E14" s="18">
        <v>567600</v>
      </c>
      <c r="F14" s="41" t="s">
        <v>545</v>
      </c>
      <c r="G14" s="23">
        <v>567600</v>
      </c>
      <c r="H14" s="112">
        <v>38807</v>
      </c>
      <c r="I14" s="173"/>
    </row>
    <row r="15" spans="1:9" x14ac:dyDescent="0.25">
      <c r="C15" s="24"/>
      <c r="E15" s="24"/>
      <c r="G15" s="173"/>
      <c r="I15" s="173"/>
    </row>
    <row r="16" spans="1:9" x14ac:dyDescent="0.25">
      <c r="A16" s="66" t="s">
        <v>85</v>
      </c>
      <c r="B16" s="410" t="s">
        <v>31</v>
      </c>
      <c r="C16" s="410"/>
      <c r="D16" s="410" t="s">
        <v>30</v>
      </c>
      <c r="E16" s="410"/>
      <c r="F16" s="410"/>
      <c r="G16" s="173"/>
      <c r="I16" s="173"/>
    </row>
    <row r="17" spans="1:9" ht="60" x14ac:dyDescent="0.25">
      <c r="A17" s="305" t="s">
        <v>29</v>
      </c>
      <c r="B17" s="305" t="s">
        <v>28</v>
      </c>
      <c r="C17" s="305" t="s">
        <v>80</v>
      </c>
      <c r="D17" s="305" t="s">
        <v>26</v>
      </c>
      <c r="E17" s="305" t="s">
        <v>79</v>
      </c>
      <c r="F17" s="305" t="s">
        <v>24</v>
      </c>
      <c r="G17" s="305" t="s">
        <v>251</v>
      </c>
      <c r="H17" s="305" t="s">
        <v>250</v>
      </c>
      <c r="I17" s="173"/>
    </row>
    <row r="18" spans="1:9" x14ac:dyDescent="0.25">
      <c r="A18" s="15" t="s">
        <v>21</v>
      </c>
      <c r="B18" s="18">
        <v>1951.88</v>
      </c>
      <c r="C18" s="94">
        <v>4801488.17</v>
      </c>
      <c r="D18" s="18">
        <v>1867.51</v>
      </c>
      <c r="E18" s="110">
        <v>4178855.29</v>
      </c>
      <c r="F18" s="411" t="s">
        <v>544</v>
      </c>
      <c r="G18" s="23">
        <v>4178855.29</v>
      </c>
      <c r="H18" s="112">
        <v>39107</v>
      </c>
      <c r="I18" s="173"/>
    </row>
    <row r="19" spans="1:9" x14ac:dyDescent="0.25">
      <c r="A19" s="15" t="s">
        <v>50</v>
      </c>
      <c r="B19" s="18">
        <v>1951.88</v>
      </c>
      <c r="C19" s="94">
        <v>3950639.01</v>
      </c>
      <c r="D19" s="18">
        <v>1867.51</v>
      </c>
      <c r="E19" s="94">
        <v>3272774.28</v>
      </c>
      <c r="F19" s="412"/>
      <c r="G19" s="23">
        <v>3272774.28</v>
      </c>
      <c r="H19" s="112">
        <v>39107</v>
      </c>
      <c r="I19" s="173"/>
    </row>
    <row r="20" spans="1:9" x14ac:dyDescent="0.25">
      <c r="A20" s="15" t="s">
        <v>73</v>
      </c>
      <c r="B20" s="18">
        <v>795.42</v>
      </c>
      <c r="C20" s="94">
        <v>1744316.28</v>
      </c>
      <c r="D20" s="18">
        <v>782.55</v>
      </c>
      <c r="E20" s="94">
        <v>1521951.17</v>
      </c>
      <c r="F20" s="413"/>
      <c r="G20" s="23">
        <v>1521951.17</v>
      </c>
      <c r="H20" s="112">
        <v>39107</v>
      </c>
      <c r="I20" s="173"/>
    </row>
    <row r="21" spans="1:9" x14ac:dyDescent="0.25">
      <c r="A21" s="15" t="s">
        <v>83</v>
      </c>
      <c r="B21" s="18">
        <v>148</v>
      </c>
      <c r="C21" s="94">
        <v>636400</v>
      </c>
      <c r="D21" s="18">
        <v>146</v>
      </c>
      <c r="E21" s="18">
        <v>623530.96</v>
      </c>
      <c r="F21" s="41" t="s">
        <v>543</v>
      </c>
      <c r="G21" s="23">
        <v>623530.96</v>
      </c>
      <c r="H21" s="112">
        <v>39056</v>
      </c>
      <c r="I21" s="173"/>
    </row>
    <row r="22" spans="1:9" x14ac:dyDescent="0.25">
      <c r="C22" s="24"/>
      <c r="E22" s="24"/>
      <c r="G22" s="173"/>
      <c r="I22" s="173"/>
    </row>
    <row r="23" spans="1:9" x14ac:dyDescent="0.25">
      <c r="A23" s="66" t="s">
        <v>81</v>
      </c>
      <c r="B23" s="410" t="s">
        <v>31</v>
      </c>
      <c r="C23" s="410"/>
      <c r="D23" s="410" t="s">
        <v>30</v>
      </c>
      <c r="E23" s="410"/>
      <c r="F23" s="410"/>
      <c r="G23" s="173"/>
      <c r="I23" s="173"/>
    </row>
    <row r="24" spans="1:9" ht="60" x14ac:dyDescent="0.25">
      <c r="A24" s="305" t="s">
        <v>29</v>
      </c>
      <c r="B24" s="305" t="s">
        <v>28</v>
      </c>
      <c r="C24" s="305" t="s">
        <v>80</v>
      </c>
      <c r="D24" s="305" t="s">
        <v>26</v>
      </c>
      <c r="E24" s="305" t="s">
        <v>79</v>
      </c>
      <c r="F24" s="305" t="s">
        <v>24</v>
      </c>
      <c r="G24" s="305" t="s">
        <v>251</v>
      </c>
      <c r="H24" s="305" t="s">
        <v>250</v>
      </c>
      <c r="I24" s="173"/>
    </row>
    <row r="25" spans="1:9" x14ac:dyDescent="0.25">
      <c r="A25" s="15" t="s">
        <v>21</v>
      </c>
      <c r="B25" s="18">
        <v>643.62</v>
      </c>
      <c r="C25" s="94">
        <v>1643284.15</v>
      </c>
      <c r="D25" s="18">
        <v>634.58000000000004</v>
      </c>
      <c r="E25" s="110">
        <v>1620203.31</v>
      </c>
      <c r="F25" s="411" t="s">
        <v>542</v>
      </c>
      <c r="G25" s="23">
        <v>1620203.31</v>
      </c>
      <c r="H25" s="112">
        <v>39511</v>
      </c>
      <c r="I25" s="173"/>
    </row>
    <row r="26" spans="1:9" x14ac:dyDescent="0.25">
      <c r="A26" s="15" t="s">
        <v>50</v>
      </c>
      <c r="B26" s="18">
        <v>643.62</v>
      </c>
      <c r="C26" s="94">
        <v>2164026.4900000002</v>
      </c>
      <c r="D26" s="18">
        <v>634.58000000000004</v>
      </c>
      <c r="E26" s="94">
        <v>2130804.4900000002</v>
      </c>
      <c r="F26" s="413"/>
      <c r="G26" s="23">
        <v>2130804.4900000002</v>
      </c>
      <c r="H26" s="112">
        <v>39511</v>
      </c>
      <c r="I26" s="173"/>
    </row>
    <row r="27" spans="1:9" x14ac:dyDescent="0.25">
      <c r="A27" s="15" t="s">
        <v>16</v>
      </c>
      <c r="B27" s="18">
        <v>145.4</v>
      </c>
      <c r="C27" s="94">
        <v>625220</v>
      </c>
      <c r="D27" s="18">
        <v>131.9</v>
      </c>
      <c r="E27" s="18">
        <v>561952.04</v>
      </c>
      <c r="F27" s="41" t="s">
        <v>541</v>
      </c>
      <c r="G27" s="23">
        <v>561952.04</v>
      </c>
      <c r="H27" s="112">
        <v>39542</v>
      </c>
      <c r="I27" s="173"/>
    </row>
    <row r="28" spans="1:9" x14ac:dyDescent="0.25">
      <c r="C28" s="24"/>
      <c r="E28" s="24"/>
      <c r="G28" s="173"/>
      <c r="I28" s="173"/>
    </row>
    <row r="29" spans="1:9" x14ac:dyDescent="0.25">
      <c r="A29" s="66" t="s">
        <v>75</v>
      </c>
      <c r="B29" s="410" t="s">
        <v>31</v>
      </c>
      <c r="C29" s="410"/>
      <c r="D29" s="410" t="s">
        <v>30</v>
      </c>
      <c r="E29" s="410"/>
      <c r="F29" s="410"/>
      <c r="G29" s="173"/>
      <c r="I29" s="173"/>
    </row>
    <row r="30" spans="1:9" ht="60" x14ac:dyDescent="0.25">
      <c r="A30" s="305" t="s">
        <v>29</v>
      </c>
      <c r="B30" s="305" t="s">
        <v>28</v>
      </c>
      <c r="C30" s="305" t="s">
        <v>27</v>
      </c>
      <c r="D30" s="305" t="s">
        <v>26</v>
      </c>
      <c r="E30" s="305" t="s">
        <v>25</v>
      </c>
      <c r="F30" s="305" t="s">
        <v>24</v>
      </c>
      <c r="G30" s="373" t="s">
        <v>251</v>
      </c>
      <c r="H30" s="373" t="s">
        <v>250</v>
      </c>
      <c r="I30" s="373" t="s">
        <v>783</v>
      </c>
    </row>
    <row r="31" spans="1:9" x14ac:dyDescent="0.25">
      <c r="A31" s="15" t="s">
        <v>21</v>
      </c>
      <c r="B31" s="1">
        <v>622.80999999999995</v>
      </c>
      <c r="C31" s="94">
        <v>60188.36</v>
      </c>
      <c r="D31" s="18">
        <v>597.4</v>
      </c>
      <c r="E31" s="94">
        <v>52821.49</v>
      </c>
      <c r="F31" s="411" t="s">
        <v>540</v>
      </c>
      <c r="G31" s="23">
        <v>52821.49</v>
      </c>
      <c r="H31" s="112">
        <v>39797</v>
      </c>
      <c r="I31" s="18">
        <v>1600491.15</v>
      </c>
    </row>
    <row r="32" spans="1:9" s="303" customFormat="1" x14ac:dyDescent="0.25">
      <c r="A32" s="299" t="s">
        <v>50</v>
      </c>
      <c r="B32" s="300">
        <v>622.80999999999995</v>
      </c>
      <c r="C32" s="304">
        <v>69167.81</v>
      </c>
      <c r="D32" s="300">
        <v>597.4</v>
      </c>
      <c r="E32" s="304">
        <v>59867.85</v>
      </c>
      <c r="F32" s="413"/>
      <c r="G32" s="23">
        <v>59867.85</v>
      </c>
      <c r="H32" s="186">
        <v>39797</v>
      </c>
      <c r="I32" s="374">
        <v>1803578.85</v>
      </c>
    </row>
    <row r="33" spans="1:9" x14ac:dyDescent="0.25">
      <c r="A33" s="15" t="s">
        <v>71</v>
      </c>
      <c r="B33" s="18">
        <v>100</v>
      </c>
      <c r="C33" s="94">
        <v>8259</v>
      </c>
      <c r="D33" s="18">
        <v>0</v>
      </c>
      <c r="E33" s="94">
        <v>0</v>
      </c>
      <c r="F33" s="41" t="s">
        <v>18</v>
      </c>
      <c r="G33" s="360" t="s">
        <v>778</v>
      </c>
      <c r="H33" s="360" t="s">
        <v>778</v>
      </c>
      <c r="I33" s="404" t="s">
        <v>778</v>
      </c>
    </row>
    <row r="34" spans="1:9" x14ac:dyDescent="0.25">
      <c r="A34" s="15" t="s">
        <v>16</v>
      </c>
      <c r="B34" s="18">
        <v>134.4</v>
      </c>
      <c r="C34" s="94">
        <v>18713.86</v>
      </c>
      <c r="D34" s="18">
        <v>114.2</v>
      </c>
      <c r="E34" s="18">
        <v>15901.21</v>
      </c>
      <c r="F34" s="41" t="s">
        <v>539</v>
      </c>
      <c r="G34" s="23">
        <v>15901.21</v>
      </c>
      <c r="H34" s="112">
        <v>39779</v>
      </c>
      <c r="I34" s="18">
        <v>481806.66</v>
      </c>
    </row>
    <row r="35" spans="1:9" x14ac:dyDescent="0.25">
      <c r="A35" s="27"/>
      <c r="B35" s="4"/>
      <c r="C35" s="26"/>
      <c r="D35" s="4"/>
      <c r="E35" s="26"/>
      <c r="F35" s="4"/>
      <c r="G35" s="173"/>
      <c r="I35" s="173"/>
    </row>
    <row r="36" spans="1:9" x14ac:dyDescent="0.25">
      <c r="A36" s="66" t="s">
        <v>67</v>
      </c>
      <c r="B36" s="410" t="s">
        <v>31</v>
      </c>
      <c r="C36" s="410"/>
      <c r="D36" s="410" t="s">
        <v>30</v>
      </c>
      <c r="E36" s="410"/>
      <c r="F36" s="410"/>
      <c r="G36" s="173"/>
      <c r="I36" s="173"/>
    </row>
    <row r="37" spans="1:9" ht="60" x14ac:dyDescent="0.25">
      <c r="A37" s="305" t="s">
        <v>29</v>
      </c>
      <c r="B37" s="305" t="s">
        <v>28</v>
      </c>
      <c r="C37" s="305" t="s">
        <v>27</v>
      </c>
      <c r="D37" s="305" t="s">
        <v>26</v>
      </c>
      <c r="E37" s="305" t="s">
        <v>25</v>
      </c>
      <c r="F37" s="305" t="s">
        <v>24</v>
      </c>
      <c r="G37" s="305" t="s">
        <v>251</v>
      </c>
      <c r="H37" s="305" t="s">
        <v>250</v>
      </c>
      <c r="I37" s="173"/>
    </row>
    <row r="38" spans="1:9" x14ac:dyDescent="0.25">
      <c r="A38" s="15" t="s">
        <v>21</v>
      </c>
      <c r="B38" s="18">
        <v>558.41</v>
      </c>
      <c r="C38" s="18">
        <v>67902.66</v>
      </c>
      <c r="D38" s="18">
        <v>557.08000000000004</v>
      </c>
      <c r="E38" s="18">
        <v>67740.929999999993</v>
      </c>
      <c r="F38" s="411" t="s">
        <v>538</v>
      </c>
      <c r="G38" s="23">
        <v>67740.929999999993</v>
      </c>
      <c r="H38" s="22">
        <v>40157</v>
      </c>
      <c r="I38" s="173"/>
    </row>
    <row r="39" spans="1:9" x14ac:dyDescent="0.25">
      <c r="A39" s="15" t="s">
        <v>50</v>
      </c>
      <c r="B39" s="18">
        <v>558.41</v>
      </c>
      <c r="C39" s="18">
        <v>61267.69</v>
      </c>
      <c r="D39" s="18">
        <v>557.08000000000004</v>
      </c>
      <c r="E39" s="18">
        <v>61105.440000000002</v>
      </c>
      <c r="F39" s="412"/>
      <c r="G39" s="23">
        <v>61105.440000000002</v>
      </c>
      <c r="H39" s="22">
        <v>40157</v>
      </c>
      <c r="I39" s="173"/>
    </row>
    <row r="40" spans="1:9" x14ac:dyDescent="0.25">
      <c r="A40" s="15" t="s">
        <v>66</v>
      </c>
      <c r="B40" s="18">
        <v>69.81</v>
      </c>
      <c r="C40" s="94">
        <v>2233.92</v>
      </c>
      <c r="D40" s="18">
        <v>69.81</v>
      </c>
      <c r="E40" s="94">
        <v>2233.92</v>
      </c>
      <c r="F40" s="413"/>
      <c r="G40" s="23">
        <v>2233.92</v>
      </c>
      <c r="H40" s="22">
        <v>40157</v>
      </c>
      <c r="I40" s="173"/>
    </row>
    <row r="41" spans="1:9" x14ac:dyDescent="0.25">
      <c r="A41" s="15" t="s">
        <v>16</v>
      </c>
      <c r="B41" s="18">
        <v>158.4</v>
      </c>
      <c r="C41" s="94">
        <v>23443.200000000001</v>
      </c>
      <c r="D41" s="18">
        <v>120.8</v>
      </c>
      <c r="E41" s="18">
        <v>17878.400000000001</v>
      </c>
      <c r="F41" s="41" t="s">
        <v>537</v>
      </c>
      <c r="G41" s="23">
        <v>17878.400000000001</v>
      </c>
      <c r="H41" s="112">
        <v>40058</v>
      </c>
      <c r="I41" s="173"/>
    </row>
    <row r="42" spans="1:9" x14ac:dyDescent="0.25">
      <c r="C42" s="24"/>
      <c r="E42" s="24"/>
      <c r="G42" s="173"/>
      <c r="I42" s="173"/>
    </row>
    <row r="43" spans="1:9" x14ac:dyDescent="0.25">
      <c r="A43" s="66" t="s">
        <v>63</v>
      </c>
      <c r="B43" s="410" t="s">
        <v>31</v>
      </c>
      <c r="C43" s="410"/>
      <c r="D43" s="410" t="s">
        <v>30</v>
      </c>
      <c r="E43" s="410"/>
      <c r="F43" s="410"/>
      <c r="G43" s="173"/>
      <c r="I43" s="173"/>
    </row>
    <row r="44" spans="1:9" ht="60" x14ac:dyDescent="0.25">
      <c r="A44" s="305" t="s">
        <v>29</v>
      </c>
      <c r="B44" s="305" t="s">
        <v>28</v>
      </c>
      <c r="C44" s="305" t="s">
        <v>27</v>
      </c>
      <c r="D44" s="305" t="s">
        <v>26</v>
      </c>
      <c r="E44" s="305" t="s">
        <v>25</v>
      </c>
      <c r="F44" s="305" t="s">
        <v>24</v>
      </c>
      <c r="G44" s="305" t="s">
        <v>251</v>
      </c>
      <c r="H44" s="305" t="s">
        <v>250</v>
      </c>
      <c r="I44" s="173"/>
    </row>
    <row r="45" spans="1:9" x14ac:dyDescent="0.25">
      <c r="A45" s="15" t="s">
        <v>21</v>
      </c>
      <c r="B45" s="18">
        <v>557.08000000000004</v>
      </c>
      <c r="C45" s="18">
        <v>79328.19</v>
      </c>
      <c r="D45" s="18">
        <v>555.5</v>
      </c>
      <c r="E45" s="18">
        <v>78312.17</v>
      </c>
      <c r="F45" s="411" t="s">
        <v>536</v>
      </c>
      <c r="G45" s="23">
        <v>78312.17</v>
      </c>
      <c r="H45" s="22">
        <v>40529</v>
      </c>
      <c r="I45" s="173"/>
    </row>
    <row r="46" spans="1:9" x14ac:dyDescent="0.25">
      <c r="A46" s="15" t="s">
        <v>50</v>
      </c>
      <c r="B46" s="18">
        <v>557.08000000000004</v>
      </c>
      <c r="C46" s="18">
        <v>61105.440000000002</v>
      </c>
      <c r="D46" s="18">
        <v>555.5</v>
      </c>
      <c r="E46" s="18">
        <v>60303.58</v>
      </c>
      <c r="F46" s="413"/>
      <c r="G46" s="23">
        <v>60303.58</v>
      </c>
      <c r="H46" s="22">
        <v>40529</v>
      </c>
      <c r="I46" s="173"/>
    </row>
    <row r="47" spans="1:9" x14ac:dyDescent="0.25">
      <c r="A47" s="15" t="s">
        <v>16</v>
      </c>
      <c r="B47" s="18">
        <v>183.4</v>
      </c>
      <c r="C47" s="94">
        <v>26226.2</v>
      </c>
      <c r="D47" s="18">
        <v>135.4</v>
      </c>
      <c r="E47" s="18">
        <v>19362.2</v>
      </c>
      <c r="F47" s="41" t="s">
        <v>535</v>
      </c>
      <c r="G47" s="23">
        <v>19362.2</v>
      </c>
      <c r="H47" s="112">
        <v>40476</v>
      </c>
      <c r="I47" s="173"/>
    </row>
    <row r="48" spans="1:9" x14ac:dyDescent="0.25">
      <c r="C48" s="24"/>
      <c r="E48" s="24"/>
      <c r="G48" s="173"/>
      <c r="I48" s="173"/>
    </row>
    <row r="49" spans="1:9" x14ac:dyDescent="0.25">
      <c r="A49" s="66" t="s">
        <v>60</v>
      </c>
      <c r="B49" s="410" t="s">
        <v>31</v>
      </c>
      <c r="C49" s="410"/>
      <c r="D49" s="410" t="s">
        <v>30</v>
      </c>
      <c r="E49" s="410"/>
      <c r="F49" s="410"/>
      <c r="G49" s="173"/>
      <c r="I49" s="173"/>
    </row>
    <row r="50" spans="1:9" ht="60" x14ac:dyDescent="0.25">
      <c r="A50" s="305" t="s">
        <v>29</v>
      </c>
      <c r="B50" s="305" t="s">
        <v>28</v>
      </c>
      <c r="C50" s="305" t="s">
        <v>27</v>
      </c>
      <c r="D50" s="305" t="s">
        <v>26</v>
      </c>
      <c r="E50" s="305" t="s">
        <v>25</v>
      </c>
      <c r="F50" s="305" t="s">
        <v>24</v>
      </c>
      <c r="G50" s="305" t="s">
        <v>251</v>
      </c>
      <c r="H50" s="305" t="s">
        <v>250</v>
      </c>
      <c r="I50" s="173"/>
    </row>
    <row r="51" spans="1:9" x14ac:dyDescent="0.25">
      <c r="A51" s="15" t="s">
        <v>21</v>
      </c>
      <c r="B51" s="18">
        <v>529.42999999999995</v>
      </c>
      <c r="C51" s="18">
        <v>82252.240000000005</v>
      </c>
      <c r="D51" s="18">
        <v>529.42999999999995</v>
      </c>
      <c r="E51" s="18">
        <v>82252.240000000005</v>
      </c>
      <c r="F51" s="411" t="s">
        <v>534</v>
      </c>
      <c r="G51" s="23">
        <v>82252.240000000005</v>
      </c>
      <c r="H51" s="22">
        <v>40885</v>
      </c>
      <c r="I51" s="173"/>
    </row>
    <row r="52" spans="1:9" x14ac:dyDescent="0.25">
      <c r="A52" s="15" t="s">
        <v>50</v>
      </c>
      <c r="B52" s="18">
        <v>529.42999999999995</v>
      </c>
      <c r="C52" s="18">
        <v>46582.17</v>
      </c>
      <c r="D52" s="18">
        <v>529.42999999999995</v>
      </c>
      <c r="E52" s="18">
        <v>46582.17</v>
      </c>
      <c r="F52" s="413"/>
      <c r="G52" s="23">
        <v>46582.17</v>
      </c>
      <c r="H52" s="22">
        <v>40885</v>
      </c>
      <c r="I52" s="173"/>
    </row>
    <row r="53" spans="1:9" x14ac:dyDescent="0.25">
      <c r="A53" s="15" t="s">
        <v>16</v>
      </c>
      <c r="B53" s="18">
        <v>188.4</v>
      </c>
      <c r="C53" s="94">
        <v>26137.8</v>
      </c>
      <c r="D53" s="18">
        <v>133.80000000000001</v>
      </c>
      <c r="E53" s="18">
        <v>18008.55</v>
      </c>
      <c r="F53" s="41" t="s">
        <v>533</v>
      </c>
      <c r="G53" s="23">
        <v>18008.55</v>
      </c>
      <c r="H53" s="22">
        <v>40730</v>
      </c>
      <c r="I53" s="173"/>
    </row>
    <row r="54" spans="1:9" x14ac:dyDescent="0.25">
      <c r="C54" s="24"/>
      <c r="E54" s="24"/>
      <c r="G54" s="173"/>
      <c r="I54" s="173"/>
    </row>
    <row r="55" spans="1:9" x14ac:dyDescent="0.25">
      <c r="A55" s="66" t="s">
        <v>57</v>
      </c>
      <c r="B55" s="410" t="s">
        <v>31</v>
      </c>
      <c r="C55" s="410"/>
      <c r="D55" s="410" t="s">
        <v>30</v>
      </c>
      <c r="E55" s="410"/>
      <c r="F55" s="410"/>
      <c r="G55" s="173"/>
      <c r="I55" s="173"/>
    </row>
    <row r="56" spans="1:9" ht="60" x14ac:dyDescent="0.25">
      <c r="A56" s="305" t="s">
        <v>29</v>
      </c>
      <c r="B56" s="305" t="s">
        <v>28</v>
      </c>
      <c r="C56" s="305" t="s">
        <v>27</v>
      </c>
      <c r="D56" s="305" t="s">
        <v>26</v>
      </c>
      <c r="E56" s="305" t="s">
        <v>25</v>
      </c>
      <c r="F56" s="305" t="s">
        <v>24</v>
      </c>
      <c r="G56" s="305" t="s">
        <v>251</v>
      </c>
      <c r="H56" s="305" t="s">
        <v>250</v>
      </c>
      <c r="I56" s="173"/>
    </row>
    <row r="57" spans="1:9" x14ac:dyDescent="0.25">
      <c r="A57" s="15" t="s">
        <v>21</v>
      </c>
      <c r="B57" s="18">
        <v>527.05999999999995</v>
      </c>
      <c r="C57" s="18">
        <v>91682.09</v>
      </c>
      <c r="D57" s="18">
        <v>527.05999999999995</v>
      </c>
      <c r="E57" s="18">
        <v>91682.09</v>
      </c>
      <c r="F57" s="411" t="s">
        <v>532</v>
      </c>
      <c r="G57" s="23">
        <v>91682.09</v>
      </c>
      <c r="H57" s="112">
        <v>41250</v>
      </c>
      <c r="I57" s="173"/>
    </row>
    <row r="58" spans="1:9" x14ac:dyDescent="0.25">
      <c r="A58" s="15" t="s">
        <v>50</v>
      </c>
      <c r="B58" s="18">
        <v>527.05999999999995</v>
      </c>
      <c r="C58" s="18">
        <v>46415.09</v>
      </c>
      <c r="D58" s="18">
        <v>527.05999999999995</v>
      </c>
      <c r="E58" s="18">
        <v>46415.09</v>
      </c>
      <c r="F58" s="413"/>
      <c r="G58" s="23">
        <v>46415.09</v>
      </c>
      <c r="H58" s="112">
        <v>41250</v>
      </c>
      <c r="I58" s="173"/>
    </row>
    <row r="59" spans="1:9" s="114" customFormat="1" ht="30" x14ac:dyDescent="0.25">
      <c r="A59" s="119" t="s">
        <v>16</v>
      </c>
      <c r="B59" s="221">
        <v>197.4</v>
      </c>
      <c r="C59" s="118">
        <v>7066.92</v>
      </c>
      <c r="D59" s="221">
        <v>136.1</v>
      </c>
      <c r="E59" s="221">
        <v>0</v>
      </c>
      <c r="F59" s="117" t="s">
        <v>531</v>
      </c>
      <c r="G59" s="360" t="s">
        <v>778</v>
      </c>
      <c r="H59" s="360" t="s">
        <v>778</v>
      </c>
      <c r="I59" s="220"/>
    </row>
    <row r="60" spans="1:9" x14ac:dyDescent="0.25">
      <c r="G60" s="173"/>
      <c r="I60" s="173"/>
    </row>
    <row r="61" spans="1:9" x14ac:dyDescent="0.25">
      <c r="A61" s="66" t="s">
        <v>54</v>
      </c>
      <c r="B61" s="410" t="s">
        <v>31</v>
      </c>
      <c r="C61" s="410"/>
      <c r="D61" s="410" t="s">
        <v>30</v>
      </c>
      <c r="E61" s="410"/>
      <c r="F61" s="410"/>
      <c r="G61" s="173"/>
      <c r="I61" s="173"/>
    </row>
    <row r="62" spans="1:9" ht="60" x14ac:dyDescent="0.25">
      <c r="A62" s="305" t="s">
        <v>29</v>
      </c>
      <c r="B62" s="305" t="s">
        <v>28</v>
      </c>
      <c r="C62" s="305" t="s">
        <v>27</v>
      </c>
      <c r="D62" s="305" t="s">
        <v>26</v>
      </c>
      <c r="E62" s="305" t="s">
        <v>25</v>
      </c>
      <c r="F62" s="305" t="s">
        <v>24</v>
      </c>
      <c r="G62" s="305" t="s">
        <v>251</v>
      </c>
      <c r="H62" s="305" t="s">
        <v>250</v>
      </c>
      <c r="I62" s="173"/>
    </row>
    <row r="63" spans="1:9" x14ac:dyDescent="0.25">
      <c r="A63" s="15" t="s">
        <v>21</v>
      </c>
      <c r="B63" s="18">
        <v>490.64</v>
      </c>
      <c r="C63" s="18">
        <v>92505.27</v>
      </c>
      <c r="D63" s="18">
        <v>487.94</v>
      </c>
      <c r="E63" s="18">
        <v>88794.87</v>
      </c>
      <c r="F63" s="411" t="s">
        <v>530</v>
      </c>
      <c r="G63" s="23">
        <v>88794.87</v>
      </c>
      <c r="H63" s="22">
        <v>41617</v>
      </c>
      <c r="I63" s="173"/>
    </row>
    <row r="64" spans="1:9" x14ac:dyDescent="0.25">
      <c r="A64" s="15" t="s">
        <v>50</v>
      </c>
      <c r="B64" s="18">
        <v>490.64</v>
      </c>
      <c r="C64" s="18">
        <v>42839.59</v>
      </c>
      <c r="D64" s="18">
        <v>487.94</v>
      </c>
      <c r="E64" s="18">
        <v>42039.79</v>
      </c>
      <c r="F64" s="413"/>
      <c r="G64" s="23">
        <v>42039.79</v>
      </c>
      <c r="H64" s="22">
        <v>41617</v>
      </c>
      <c r="I64" s="173"/>
    </row>
    <row r="65" spans="1:9" s="114" customFormat="1" ht="30" x14ac:dyDescent="0.25">
      <c r="A65" s="119" t="s">
        <v>16</v>
      </c>
      <c r="B65" s="221">
        <v>189.4</v>
      </c>
      <c r="C65" s="118">
        <v>9792</v>
      </c>
      <c r="D65" s="221">
        <v>134.9</v>
      </c>
      <c r="E65" s="221">
        <v>0</v>
      </c>
      <c r="F65" s="117" t="s">
        <v>529</v>
      </c>
      <c r="G65" s="360" t="s">
        <v>778</v>
      </c>
      <c r="H65" s="360" t="s">
        <v>778</v>
      </c>
      <c r="I65" s="220"/>
    </row>
    <row r="66" spans="1:9" x14ac:dyDescent="0.25">
      <c r="G66" s="173"/>
      <c r="I66" s="173"/>
    </row>
    <row r="67" spans="1:9" x14ac:dyDescent="0.25">
      <c r="A67" s="66" t="s">
        <v>51</v>
      </c>
      <c r="B67" s="410" t="s">
        <v>31</v>
      </c>
      <c r="C67" s="410"/>
      <c r="D67" s="410" t="s">
        <v>30</v>
      </c>
      <c r="E67" s="410"/>
      <c r="F67" s="410"/>
      <c r="G67" s="173"/>
      <c r="I67" s="173"/>
    </row>
    <row r="68" spans="1:9" ht="60" x14ac:dyDescent="0.25">
      <c r="A68" s="305" t="s">
        <v>29</v>
      </c>
      <c r="B68" s="305" t="s">
        <v>28</v>
      </c>
      <c r="C68" s="305" t="s">
        <v>27</v>
      </c>
      <c r="D68" s="305" t="s">
        <v>26</v>
      </c>
      <c r="E68" s="305" t="s">
        <v>25</v>
      </c>
      <c r="F68" s="305" t="s">
        <v>24</v>
      </c>
      <c r="G68" s="305" t="s">
        <v>251</v>
      </c>
      <c r="H68" s="305" t="s">
        <v>250</v>
      </c>
      <c r="I68" s="173"/>
    </row>
    <row r="69" spans="1:9" x14ac:dyDescent="0.25">
      <c r="A69" s="15" t="s">
        <v>21</v>
      </c>
      <c r="B69" s="18">
        <v>468.08</v>
      </c>
      <c r="C69" s="18">
        <v>96223.21</v>
      </c>
      <c r="D69" s="18">
        <v>428.92</v>
      </c>
      <c r="E69" s="18">
        <v>69737.13</v>
      </c>
      <c r="F69" s="411" t="s">
        <v>526</v>
      </c>
      <c r="G69" s="23">
        <v>69737.13</v>
      </c>
      <c r="H69" s="22" t="s">
        <v>528</v>
      </c>
      <c r="I69" s="173"/>
    </row>
    <row r="70" spans="1:9" x14ac:dyDescent="0.25">
      <c r="A70" s="15" t="s">
        <v>50</v>
      </c>
      <c r="B70" s="18">
        <v>468.08</v>
      </c>
      <c r="C70" s="18">
        <v>40612.01</v>
      </c>
      <c r="D70" s="18">
        <v>428.92</v>
      </c>
      <c r="E70" s="18">
        <v>29076.080000000002</v>
      </c>
      <c r="F70" s="413"/>
      <c r="G70" s="23">
        <v>29076.080000000002</v>
      </c>
      <c r="H70" s="22" t="s">
        <v>528</v>
      </c>
      <c r="I70" s="173"/>
    </row>
    <row r="71" spans="1:9" x14ac:dyDescent="0.25">
      <c r="A71" s="15" t="s">
        <v>16</v>
      </c>
      <c r="B71" s="18">
        <v>184.4</v>
      </c>
      <c r="C71" s="94">
        <v>18480</v>
      </c>
      <c r="D71" s="18">
        <v>59.5</v>
      </c>
      <c r="E71" s="18">
        <v>8330</v>
      </c>
      <c r="F71" s="41" t="s">
        <v>527</v>
      </c>
      <c r="G71" s="23">
        <v>8330</v>
      </c>
      <c r="H71" s="112">
        <v>41850</v>
      </c>
      <c r="I71" s="173"/>
    </row>
    <row r="72" spans="1:9" x14ac:dyDescent="0.25">
      <c r="A72" s="15" t="s">
        <v>37</v>
      </c>
      <c r="B72" s="64" t="s">
        <v>18</v>
      </c>
      <c r="C72" s="94">
        <v>1511.15</v>
      </c>
      <c r="D72" s="64" t="s">
        <v>18</v>
      </c>
      <c r="E72" s="18">
        <v>1480.93</v>
      </c>
      <c r="F72" s="41" t="s">
        <v>526</v>
      </c>
      <c r="G72" s="23">
        <v>1480.93</v>
      </c>
      <c r="H72" s="112">
        <v>42104</v>
      </c>
      <c r="I72" s="173"/>
    </row>
    <row r="73" spans="1:9" x14ac:dyDescent="0.25">
      <c r="G73" s="173"/>
      <c r="I73" s="173"/>
    </row>
    <row r="74" spans="1:9" x14ac:dyDescent="0.25">
      <c r="A74" s="66" t="s">
        <v>45</v>
      </c>
      <c r="B74" s="410" t="s">
        <v>31</v>
      </c>
      <c r="C74" s="410"/>
      <c r="D74" s="410" t="s">
        <v>30</v>
      </c>
      <c r="E74" s="410"/>
      <c r="F74" s="410"/>
      <c r="G74" s="173"/>
      <c r="I74" s="173"/>
    </row>
    <row r="75" spans="1:9" ht="60" x14ac:dyDescent="0.25">
      <c r="A75" s="305" t="s">
        <v>29</v>
      </c>
      <c r="B75" s="305" t="s">
        <v>28</v>
      </c>
      <c r="C75" s="305" t="s">
        <v>27</v>
      </c>
      <c r="D75" s="305" t="s">
        <v>26</v>
      </c>
      <c r="E75" s="305" t="s">
        <v>25</v>
      </c>
      <c r="F75" s="305" t="s">
        <v>24</v>
      </c>
      <c r="G75" s="305" t="s">
        <v>251</v>
      </c>
      <c r="H75" s="305" t="s">
        <v>250</v>
      </c>
      <c r="I75" s="173"/>
    </row>
    <row r="76" spans="1:9" x14ac:dyDescent="0.25">
      <c r="A76" s="15" t="s">
        <v>21</v>
      </c>
      <c r="B76" s="18">
        <v>428.92</v>
      </c>
      <c r="C76" s="18">
        <v>56780.43</v>
      </c>
      <c r="D76" s="18">
        <v>428.92</v>
      </c>
      <c r="E76" s="18">
        <v>56017.32</v>
      </c>
      <c r="F76" s="41" t="s">
        <v>522</v>
      </c>
      <c r="G76" s="23">
        <v>56017.32</v>
      </c>
      <c r="H76" s="112">
        <v>42356</v>
      </c>
      <c r="I76" s="173"/>
    </row>
    <row r="77" spans="1:9" x14ac:dyDescent="0.25">
      <c r="A77" s="15" t="s">
        <v>518</v>
      </c>
      <c r="B77" s="18">
        <v>428.92</v>
      </c>
      <c r="C77" s="18">
        <v>41176.32</v>
      </c>
      <c r="D77" s="18">
        <v>428.92</v>
      </c>
      <c r="E77" s="18">
        <v>41176.32</v>
      </c>
      <c r="F77" s="41" t="s">
        <v>525</v>
      </c>
      <c r="G77" s="23">
        <v>41176.32</v>
      </c>
      <c r="H77" s="112">
        <v>42494</v>
      </c>
      <c r="I77" s="173"/>
    </row>
    <row r="78" spans="1:9" x14ac:dyDescent="0.25">
      <c r="A78" s="15" t="s">
        <v>20</v>
      </c>
      <c r="B78" s="18">
        <v>428.92</v>
      </c>
      <c r="C78" s="18">
        <v>30367.54</v>
      </c>
      <c r="D78" s="18">
        <v>428.92</v>
      </c>
      <c r="E78" s="18">
        <v>29944.5</v>
      </c>
      <c r="F78" s="411" t="s">
        <v>522</v>
      </c>
      <c r="G78" s="23">
        <v>29944.5</v>
      </c>
      <c r="H78" s="112">
        <v>42356</v>
      </c>
      <c r="I78" s="173"/>
    </row>
    <row r="79" spans="1:9" x14ac:dyDescent="0.25">
      <c r="A79" s="15" t="s">
        <v>19</v>
      </c>
      <c r="B79" s="18">
        <v>428.92</v>
      </c>
      <c r="C79" s="18">
        <v>37079.019999999997</v>
      </c>
      <c r="D79" s="18">
        <v>428.92</v>
      </c>
      <c r="E79" s="18">
        <v>37079.019999999997</v>
      </c>
      <c r="F79" s="413"/>
      <c r="G79" s="23">
        <v>37079.019999999997</v>
      </c>
      <c r="H79" s="112">
        <v>42356</v>
      </c>
      <c r="I79" s="173"/>
    </row>
    <row r="80" spans="1:9" x14ac:dyDescent="0.25">
      <c r="A80" s="15" t="s">
        <v>16</v>
      </c>
      <c r="B80" s="18">
        <v>172.4</v>
      </c>
      <c r="C80" s="94">
        <v>12600</v>
      </c>
      <c r="D80" s="18">
        <v>61.2</v>
      </c>
      <c r="E80" s="18">
        <v>6426</v>
      </c>
      <c r="F80" s="41" t="s">
        <v>524</v>
      </c>
      <c r="G80" s="23">
        <v>6426</v>
      </c>
      <c r="H80" s="112">
        <v>42226</v>
      </c>
      <c r="I80" s="173"/>
    </row>
    <row r="81" spans="1:9" x14ac:dyDescent="0.25">
      <c r="A81" s="15" t="s">
        <v>37</v>
      </c>
      <c r="B81" s="64" t="s">
        <v>18</v>
      </c>
      <c r="C81" s="77" t="s">
        <v>523</v>
      </c>
      <c r="D81" s="64" t="s">
        <v>18</v>
      </c>
      <c r="E81" s="18">
        <v>1090.1099999999999</v>
      </c>
      <c r="F81" s="41" t="s">
        <v>522</v>
      </c>
      <c r="G81" s="23">
        <v>1090.1099999999999</v>
      </c>
      <c r="H81" s="112">
        <v>42356</v>
      </c>
      <c r="I81" s="173"/>
    </row>
    <row r="82" spans="1:9" x14ac:dyDescent="0.25">
      <c r="G82" s="173"/>
      <c r="I82" s="173"/>
    </row>
    <row r="83" spans="1:9" x14ac:dyDescent="0.25">
      <c r="A83" s="66" t="s">
        <v>38</v>
      </c>
      <c r="B83" s="410" t="s">
        <v>31</v>
      </c>
      <c r="C83" s="410"/>
      <c r="D83" s="410" t="s">
        <v>30</v>
      </c>
      <c r="E83" s="410"/>
      <c r="F83" s="410"/>
      <c r="G83" s="173"/>
      <c r="I83" s="173"/>
    </row>
    <row r="84" spans="1:9" ht="60" x14ac:dyDescent="0.25">
      <c r="A84" s="305" t="s">
        <v>29</v>
      </c>
      <c r="B84" s="305" t="s">
        <v>28</v>
      </c>
      <c r="C84" s="305" t="s">
        <v>27</v>
      </c>
      <c r="D84" s="305" t="s">
        <v>26</v>
      </c>
      <c r="E84" s="305" t="s">
        <v>25</v>
      </c>
      <c r="F84" s="305" t="s">
        <v>24</v>
      </c>
      <c r="G84" s="305" t="s">
        <v>251</v>
      </c>
      <c r="H84" s="305" t="s">
        <v>250</v>
      </c>
      <c r="I84" s="173"/>
    </row>
    <row r="85" spans="1:9" x14ac:dyDescent="0.25">
      <c r="A85" s="15" t="s">
        <v>21</v>
      </c>
      <c r="B85" s="18">
        <v>428.91</v>
      </c>
      <c r="C85" s="18">
        <v>57491.1</v>
      </c>
      <c r="D85" s="18">
        <v>428.91</v>
      </c>
      <c r="E85" s="18">
        <v>56739.8</v>
      </c>
      <c r="F85" s="41" t="s">
        <v>519</v>
      </c>
      <c r="G85" s="23">
        <v>56739.8</v>
      </c>
      <c r="H85" s="112">
        <v>42712</v>
      </c>
      <c r="I85" s="173"/>
    </row>
    <row r="86" spans="1:9" x14ac:dyDescent="0.25">
      <c r="A86" s="15" t="s">
        <v>518</v>
      </c>
      <c r="B86" s="18">
        <v>428.91</v>
      </c>
      <c r="C86" s="18">
        <v>41175.360000000001</v>
      </c>
      <c r="D86" s="18">
        <v>428.91</v>
      </c>
      <c r="E86" s="18">
        <v>41175.360000000001</v>
      </c>
      <c r="F86" s="41" t="s">
        <v>521</v>
      </c>
      <c r="G86" s="23">
        <v>41175.360000000001</v>
      </c>
      <c r="H86" s="112">
        <v>42768</v>
      </c>
      <c r="I86" s="173"/>
    </row>
    <row r="87" spans="1:9" x14ac:dyDescent="0.25">
      <c r="A87" s="15" t="s">
        <v>20</v>
      </c>
      <c r="B87" s="18">
        <v>428.91</v>
      </c>
      <c r="C87" s="94">
        <v>30525.52</v>
      </c>
      <c r="D87" s="18">
        <v>428.91</v>
      </c>
      <c r="E87" s="18">
        <v>30112.23</v>
      </c>
      <c r="F87" s="411" t="s">
        <v>519</v>
      </c>
      <c r="G87" s="23">
        <v>30112.23</v>
      </c>
      <c r="H87" s="112">
        <v>42712</v>
      </c>
      <c r="I87" s="173"/>
    </row>
    <row r="88" spans="1:9" x14ac:dyDescent="0.25">
      <c r="A88" s="15" t="s">
        <v>19</v>
      </c>
      <c r="B88" s="18">
        <v>428.91</v>
      </c>
      <c r="C88" s="94">
        <v>37078.080000000002</v>
      </c>
      <c r="D88" s="18">
        <v>428.91</v>
      </c>
      <c r="E88" s="18">
        <v>37078.080000000002</v>
      </c>
      <c r="F88" s="413"/>
      <c r="G88" s="23">
        <v>37078.080000000002</v>
      </c>
      <c r="H88" s="112">
        <v>42712</v>
      </c>
      <c r="I88" s="173"/>
    </row>
    <row r="89" spans="1:9" x14ac:dyDescent="0.25">
      <c r="A89" s="15" t="s">
        <v>16</v>
      </c>
      <c r="B89" s="18">
        <v>175.4</v>
      </c>
      <c r="C89" s="94">
        <v>12054</v>
      </c>
      <c r="D89" s="18">
        <v>58.5</v>
      </c>
      <c r="E89" s="18">
        <v>5733</v>
      </c>
      <c r="F89" s="41" t="s">
        <v>520</v>
      </c>
      <c r="G89" s="23">
        <v>5733</v>
      </c>
      <c r="H89" s="112">
        <v>42590</v>
      </c>
      <c r="I89" s="173"/>
    </row>
    <row r="90" spans="1:9" x14ac:dyDescent="0.25">
      <c r="A90" s="15" t="s">
        <v>37</v>
      </c>
      <c r="B90" s="64" t="s">
        <v>18</v>
      </c>
      <c r="C90" s="94">
        <v>1168.1500000000001</v>
      </c>
      <c r="D90" s="64" t="s">
        <v>18</v>
      </c>
      <c r="E90" s="18">
        <v>1168.1500000000001</v>
      </c>
      <c r="F90" s="41" t="s">
        <v>519</v>
      </c>
      <c r="G90" s="23">
        <v>1168.1500000000001</v>
      </c>
      <c r="H90" s="112">
        <v>42712</v>
      </c>
      <c r="I90" s="173"/>
    </row>
    <row r="91" spans="1:9" x14ac:dyDescent="0.25">
      <c r="G91" s="173"/>
      <c r="I91" s="173"/>
    </row>
    <row r="92" spans="1:9" x14ac:dyDescent="0.25">
      <c r="A92" s="66" t="s">
        <v>32</v>
      </c>
      <c r="B92" s="410" t="s">
        <v>31</v>
      </c>
      <c r="C92" s="410"/>
      <c r="D92" s="410" t="s">
        <v>30</v>
      </c>
      <c r="E92" s="410"/>
      <c r="F92" s="410"/>
      <c r="G92" s="173"/>
      <c r="I92" s="173"/>
    </row>
    <row r="93" spans="1:9" ht="60" x14ac:dyDescent="0.25">
      <c r="A93" s="305" t="s">
        <v>29</v>
      </c>
      <c r="B93" s="305" t="s">
        <v>28</v>
      </c>
      <c r="C93" s="305" t="s">
        <v>27</v>
      </c>
      <c r="D93" s="305" t="s">
        <v>26</v>
      </c>
      <c r="E93" s="305" t="s">
        <v>25</v>
      </c>
      <c r="F93" s="305" t="s">
        <v>24</v>
      </c>
      <c r="G93" s="305" t="s">
        <v>251</v>
      </c>
      <c r="H93" s="305" t="s">
        <v>250</v>
      </c>
      <c r="I93" s="173"/>
    </row>
    <row r="94" spans="1:9" x14ac:dyDescent="0.25">
      <c r="A94" s="15" t="s">
        <v>21</v>
      </c>
      <c r="B94" s="18">
        <v>420.08</v>
      </c>
      <c r="C94" s="18">
        <v>56899.839999999997</v>
      </c>
      <c r="D94" s="18">
        <v>414.19</v>
      </c>
      <c r="E94" s="18">
        <v>54760.639999999999</v>
      </c>
      <c r="F94" s="106" t="s">
        <v>514</v>
      </c>
      <c r="G94" s="23">
        <v>54760.639999999999</v>
      </c>
      <c r="H94" s="112">
        <v>43143</v>
      </c>
      <c r="I94" s="173"/>
    </row>
    <row r="95" spans="1:9" s="303" customFormat="1" x14ac:dyDescent="0.25">
      <c r="A95" s="299" t="s">
        <v>518</v>
      </c>
      <c r="B95" s="300">
        <v>420.08</v>
      </c>
      <c r="C95" s="300">
        <v>40327.68</v>
      </c>
      <c r="D95" s="300">
        <v>414.11</v>
      </c>
      <c r="E95" s="300">
        <v>38608.32</v>
      </c>
      <c r="F95" s="301" t="s">
        <v>517</v>
      </c>
      <c r="G95" s="23" t="s">
        <v>516</v>
      </c>
      <c r="H95" s="329"/>
      <c r="I95" s="302"/>
    </row>
    <row r="96" spans="1:9" x14ac:dyDescent="0.25">
      <c r="A96" s="15" t="s">
        <v>20</v>
      </c>
      <c r="B96" s="1">
        <v>414.19</v>
      </c>
      <c r="C96" s="94">
        <v>29697.42</v>
      </c>
      <c r="D96" s="18">
        <v>414.19</v>
      </c>
      <c r="E96" s="18">
        <v>29285.17</v>
      </c>
      <c r="F96" s="411" t="s">
        <v>514</v>
      </c>
      <c r="G96" s="23">
        <v>29285.17</v>
      </c>
      <c r="H96" s="112">
        <v>43143</v>
      </c>
      <c r="I96" s="173"/>
    </row>
    <row r="97" spans="1:9" x14ac:dyDescent="0.25">
      <c r="A97" s="15" t="s">
        <v>19</v>
      </c>
      <c r="B97" s="12">
        <v>420.05</v>
      </c>
      <c r="C97" s="18">
        <v>36175.730000000003</v>
      </c>
      <c r="D97" s="12">
        <v>414.17</v>
      </c>
      <c r="E97" s="18">
        <v>35318.51</v>
      </c>
      <c r="F97" s="413"/>
      <c r="G97" s="23">
        <v>35318.51</v>
      </c>
      <c r="H97" s="112">
        <v>43143</v>
      </c>
      <c r="I97" s="173"/>
    </row>
    <row r="98" spans="1:9" x14ac:dyDescent="0.25">
      <c r="A98" s="15" t="s">
        <v>16</v>
      </c>
      <c r="B98" s="18">
        <v>163.4</v>
      </c>
      <c r="C98" s="18">
        <v>10101</v>
      </c>
      <c r="D98" s="18">
        <v>50.9</v>
      </c>
      <c r="E98" s="18">
        <v>4631.8999999999996</v>
      </c>
      <c r="F98" s="106" t="s">
        <v>515</v>
      </c>
      <c r="G98" s="23">
        <v>4631.8999999999996</v>
      </c>
      <c r="H98" s="112">
        <v>42954</v>
      </c>
      <c r="I98" s="173"/>
    </row>
    <row r="99" spans="1:9" x14ac:dyDescent="0.25">
      <c r="A99" s="15" t="s">
        <v>37</v>
      </c>
      <c r="B99" s="77" t="s">
        <v>18</v>
      </c>
      <c r="C99" s="18">
        <v>1101.57</v>
      </c>
      <c r="D99" s="77" t="s">
        <v>18</v>
      </c>
      <c r="E99" s="18">
        <v>1101.57</v>
      </c>
      <c r="F99" s="106" t="s">
        <v>514</v>
      </c>
      <c r="G99" s="23">
        <v>1101.57</v>
      </c>
      <c r="H99" s="112">
        <v>43143</v>
      </c>
      <c r="I99" s="173"/>
    </row>
    <row r="100" spans="1:9" x14ac:dyDescent="0.25">
      <c r="G100" s="173"/>
      <c r="I100" s="173"/>
    </row>
    <row r="101" spans="1:9" x14ac:dyDescent="0.25">
      <c r="A101" s="66" t="s">
        <v>252</v>
      </c>
      <c r="B101" s="410" t="s">
        <v>31</v>
      </c>
      <c r="C101" s="410"/>
      <c r="D101" s="410" t="s">
        <v>30</v>
      </c>
      <c r="E101" s="410"/>
      <c r="F101" s="410"/>
      <c r="G101" s="173"/>
      <c r="I101" s="173"/>
    </row>
    <row r="102" spans="1:9" ht="60" x14ac:dyDescent="0.25">
      <c r="A102" s="305" t="s">
        <v>29</v>
      </c>
      <c r="B102" s="305" t="s">
        <v>28</v>
      </c>
      <c r="C102" s="305" t="s">
        <v>27</v>
      </c>
      <c r="D102" s="305" t="s">
        <v>26</v>
      </c>
      <c r="E102" s="305" t="s">
        <v>25</v>
      </c>
      <c r="F102" s="305" t="s">
        <v>24</v>
      </c>
      <c r="G102" s="173"/>
    </row>
    <row r="103" spans="1:9" x14ac:dyDescent="0.25">
      <c r="A103" s="15" t="s">
        <v>16</v>
      </c>
      <c r="B103" s="18">
        <v>114</v>
      </c>
      <c r="C103" s="94">
        <v>10374</v>
      </c>
      <c r="D103" s="18"/>
      <c r="E103" s="18"/>
      <c r="F103" s="41" t="s">
        <v>513</v>
      </c>
    </row>
    <row r="106" spans="1:9" x14ac:dyDescent="0.25">
      <c r="A106" s="11" t="s">
        <v>14</v>
      </c>
    </row>
    <row r="107" spans="1:9" x14ac:dyDescent="0.25">
      <c r="A107" s="405" t="s">
        <v>13</v>
      </c>
      <c r="B107" s="405"/>
      <c r="C107" s="405"/>
      <c r="D107" s="405"/>
    </row>
    <row r="108" spans="1:9" x14ac:dyDescent="0.25">
      <c r="A108" s="405" t="s">
        <v>126</v>
      </c>
      <c r="B108" s="405"/>
      <c r="C108" s="405"/>
      <c r="D108" s="405"/>
      <c r="E108" s="405"/>
    </row>
    <row r="109" spans="1:9" x14ac:dyDescent="0.25">
      <c r="A109" s="405" t="s">
        <v>125</v>
      </c>
      <c r="B109" s="405"/>
      <c r="C109" s="405"/>
      <c r="D109" s="405"/>
      <c r="E109" s="405"/>
      <c r="F109" s="405"/>
    </row>
    <row r="110" spans="1:9" x14ac:dyDescent="0.25">
      <c r="A110" s="405" t="s">
        <v>9</v>
      </c>
      <c r="B110" s="405"/>
      <c r="C110" s="405"/>
      <c r="D110" s="405"/>
      <c r="E110" s="405"/>
      <c r="F110" s="405"/>
    </row>
    <row r="111" spans="1:9" x14ac:dyDescent="0.25">
      <c r="A111" s="405" t="s">
        <v>10</v>
      </c>
      <c r="B111" s="405"/>
      <c r="C111" s="405"/>
      <c r="D111" s="405"/>
      <c r="E111" s="405"/>
      <c r="F111" s="405"/>
    </row>
    <row r="112" spans="1:9" x14ac:dyDescent="0.25">
      <c r="A112" s="405" t="s">
        <v>124</v>
      </c>
      <c r="B112" s="405"/>
      <c r="C112" s="405"/>
      <c r="D112" s="405"/>
      <c r="E112" s="405"/>
      <c r="F112" s="405"/>
      <c r="G112" s="405"/>
    </row>
    <row r="113" spans="1:8" x14ac:dyDescent="0.25">
      <c r="A113" s="405" t="s">
        <v>123</v>
      </c>
      <c r="B113" s="405"/>
      <c r="C113" s="405"/>
      <c r="D113" s="405"/>
    </row>
    <row r="114" spans="1:8" x14ac:dyDescent="0.25">
      <c r="A114" s="406" t="s">
        <v>7</v>
      </c>
      <c r="B114" s="406"/>
      <c r="C114" s="406"/>
      <c r="D114" s="406"/>
    </row>
    <row r="115" spans="1:8" x14ac:dyDescent="0.25">
      <c r="A115" s="406" t="s">
        <v>6</v>
      </c>
      <c r="B115" s="406"/>
      <c r="C115" s="406"/>
      <c r="D115" s="406"/>
    </row>
    <row r="116" spans="1:8" x14ac:dyDescent="0.25">
      <c r="A116" s="406" t="s">
        <v>5</v>
      </c>
      <c r="B116" s="406"/>
      <c r="C116" s="406"/>
      <c r="D116" s="406"/>
    </row>
    <row r="117" spans="1:8" x14ac:dyDescent="0.25">
      <c r="A117" s="406" t="s">
        <v>3</v>
      </c>
      <c r="B117" s="406"/>
      <c r="C117" s="406"/>
      <c r="D117" s="406"/>
      <c r="E117" s="406"/>
      <c r="F117" s="406"/>
    </row>
    <row r="118" spans="1:8" x14ac:dyDescent="0.25">
      <c r="A118" s="406" t="s">
        <v>122</v>
      </c>
      <c r="B118" s="406"/>
      <c r="C118" s="406"/>
      <c r="D118" s="406"/>
      <c r="E118" s="406"/>
      <c r="F118" s="406"/>
    </row>
    <row r="119" spans="1:8" x14ac:dyDescent="0.25">
      <c r="A119" s="406" t="s">
        <v>2</v>
      </c>
      <c r="B119" s="406"/>
      <c r="C119" s="406"/>
    </row>
    <row r="120" spans="1:8" x14ac:dyDescent="0.25">
      <c r="A120" s="406" t="s">
        <v>1</v>
      </c>
      <c r="B120" s="406"/>
      <c r="C120" s="406"/>
      <c r="D120" s="406"/>
    </row>
    <row r="122" spans="1:8" x14ac:dyDescent="0.25">
      <c r="A122" s="43" t="s">
        <v>512</v>
      </c>
    </row>
    <row r="124" spans="1:8" x14ac:dyDescent="0.25">
      <c r="A124" s="4"/>
      <c r="B124" s="218"/>
      <c r="C124" s="218"/>
      <c r="D124" s="217"/>
      <c r="E124" s="55"/>
      <c r="F124" s="216"/>
      <c r="G124" s="4"/>
      <c r="H124" s="4"/>
    </row>
  </sheetData>
  <mergeCells count="59">
    <mergeCell ref="A1:F1"/>
    <mergeCell ref="B3:C3"/>
    <mergeCell ref="D3:F3"/>
    <mergeCell ref="F5:F7"/>
    <mergeCell ref="F31:F32"/>
    <mergeCell ref="B9:C9"/>
    <mergeCell ref="D9:F9"/>
    <mergeCell ref="F11:F13"/>
    <mergeCell ref="B16:C16"/>
    <mergeCell ref="D16:F16"/>
    <mergeCell ref="F45:F46"/>
    <mergeCell ref="B49:C49"/>
    <mergeCell ref="D49:F49"/>
    <mergeCell ref="F51:F52"/>
    <mergeCell ref="F18:F20"/>
    <mergeCell ref="B23:C23"/>
    <mergeCell ref="D23:F23"/>
    <mergeCell ref="F25:F26"/>
    <mergeCell ref="B29:C29"/>
    <mergeCell ref="D29:F29"/>
    <mergeCell ref="B36:C36"/>
    <mergeCell ref="D36:F36"/>
    <mergeCell ref="F38:F40"/>
    <mergeCell ref="B43:C43"/>
    <mergeCell ref="D43:F43"/>
    <mergeCell ref="B55:C55"/>
    <mergeCell ref="D55:F55"/>
    <mergeCell ref="F87:F88"/>
    <mergeCell ref="B61:C61"/>
    <mergeCell ref="D61:F61"/>
    <mergeCell ref="F63:F64"/>
    <mergeCell ref="B67:C67"/>
    <mergeCell ref="D67:F67"/>
    <mergeCell ref="F69:F70"/>
    <mergeCell ref="B74:C74"/>
    <mergeCell ref="F57:F58"/>
    <mergeCell ref="D74:F74"/>
    <mergeCell ref="F78:F79"/>
    <mergeCell ref="B83:C83"/>
    <mergeCell ref="D83:F83"/>
    <mergeCell ref="A113:D113"/>
    <mergeCell ref="B92:C92"/>
    <mergeCell ref="D92:F92"/>
    <mergeCell ref="F96:F97"/>
    <mergeCell ref="B101:C101"/>
    <mergeCell ref="D101:F101"/>
    <mergeCell ref="A112:G112"/>
    <mergeCell ref="A107:D107"/>
    <mergeCell ref="A108:E108"/>
    <mergeCell ref="A109:F109"/>
    <mergeCell ref="A110:F110"/>
    <mergeCell ref="A111:F111"/>
    <mergeCell ref="A120:D120"/>
    <mergeCell ref="A114:D114"/>
    <mergeCell ref="A115:D115"/>
    <mergeCell ref="A116:D116"/>
    <mergeCell ref="A117:F117"/>
    <mergeCell ref="A118:F118"/>
    <mergeCell ref="A119:C119"/>
  </mergeCells>
  <pageMargins left="0.7" right="0.7" top="0.75" bottom="0.75" header="0.3" footer="0.3"/>
  <pageSetup scale="67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topLeftCell="A40" zoomScaleNormal="100" workbookViewId="0">
      <selection activeCell="I123" sqref="G123:I123"/>
    </sheetView>
  </sheetViews>
  <sheetFormatPr defaultRowHeight="15" x14ac:dyDescent="0.25"/>
  <cols>
    <col min="1" max="1" width="12" style="1" customWidth="1"/>
    <col min="2" max="2" width="16" style="1" customWidth="1"/>
    <col min="3" max="3" width="12.5703125" style="1" customWidth="1"/>
    <col min="4" max="4" width="13.42578125" style="1" customWidth="1"/>
    <col min="5" max="5" width="12.42578125" style="1" customWidth="1"/>
    <col min="6" max="6" width="40.7109375" style="1" customWidth="1"/>
    <col min="7" max="7" width="16.28515625" style="1" bestFit="1" customWidth="1"/>
    <col min="8" max="8" width="10" style="1" customWidth="1"/>
    <col min="9" max="9" width="16.7109375" style="1" bestFit="1" customWidth="1"/>
    <col min="10" max="16384" width="9.140625" style="1"/>
  </cols>
  <sheetData>
    <row r="1" spans="1:9" x14ac:dyDescent="0.25">
      <c r="A1" s="406" t="s">
        <v>605</v>
      </c>
      <c r="B1" s="406"/>
      <c r="C1" s="406"/>
      <c r="D1" s="406"/>
      <c r="E1" s="406"/>
      <c r="F1" s="406"/>
    </row>
    <row r="2" spans="1:9" x14ac:dyDescent="0.25">
      <c r="D2" s="265"/>
    </row>
    <row r="3" spans="1:9" x14ac:dyDescent="0.25">
      <c r="A3" s="15" t="s">
        <v>92</v>
      </c>
      <c r="B3" s="410" t="s">
        <v>31</v>
      </c>
      <c r="C3" s="410"/>
      <c r="D3" s="410" t="s">
        <v>30</v>
      </c>
      <c r="E3" s="410"/>
      <c r="F3" s="410"/>
    </row>
    <row r="4" spans="1:9" ht="45" x14ac:dyDescent="0.25">
      <c r="A4" s="69" t="s">
        <v>29</v>
      </c>
      <c r="B4" s="69" t="s">
        <v>28</v>
      </c>
      <c r="C4" s="191" t="s">
        <v>80</v>
      </c>
      <c r="D4" s="69" t="s">
        <v>26</v>
      </c>
      <c r="E4" s="191" t="s">
        <v>79</v>
      </c>
      <c r="F4" s="69" t="s">
        <v>24</v>
      </c>
      <c r="G4" s="305" t="s">
        <v>251</v>
      </c>
      <c r="H4" s="305" t="s">
        <v>250</v>
      </c>
    </row>
    <row r="5" spans="1:9" x14ac:dyDescent="0.25">
      <c r="A5" s="15" t="s">
        <v>21</v>
      </c>
      <c r="B5" s="18">
        <v>2316.2199999999998</v>
      </c>
      <c r="C5" s="18">
        <v>4096582.5</v>
      </c>
      <c r="D5" s="18">
        <v>2307.75</v>
      </c>
      <c r="E5" s="18">
        <v>4081602.04</v>
      </c>
      <c r="F5" s="411" t="s">
        <v>604</v>
      </c>
      <c r="G5" s="264">
        <v>4081602.04</v>
      </c>
      <c r="H5" s="112">
        <v>38349</v>
      </c>
      <c r="I5" s="173"/>
    </row>
    <row r="6" spans="1:9" x14ac:dyDescent="0.25">
      <c r="A6" s="15" t="s">
        <v>50</v>
      </c>
      <c r="B6" s="18">
        <v>2316.2199999999998</v>
      </c>
      <c r="C6" s="18">
        <v>5842926.3399999999</v>
      </c>
      <c r="D6" s="18">
        <v>2307.75</v>
      </c>
      <c r="E6" s="18">
        <v>5780087.4100000001</v>
      </c>
      <c r="F6" s="412"/>
      <c r="G6" s="264">
        <v>5780087.4100000001</v>
      </c>
      <c r="H6" s="112">
        <v>38349</v>
      </c>
    </row>
    <row r="7" spans="1:9" x14ac:dyDescent="0.25">
      <c r="A7" s="15" t="s">
        <v>73</v>
      </c>
      <c r="B7" s="18">
        <v>1166.71</v>
      </c>
      <c r="C7" s="18">
        <v>2059044.81</v>
      </c>
      <c r="D7" s="18">
        <v>1165.99</v>
      </c>
      <c r="E7" s="18">
        <v>1864595.84</v>
      </c>
      <c r="F7" s="413"/>
      <c r="G7" s="264">
        <v>1864595.84</v>
      </c>
      <c r="H7" s="112">
        <v>38349</v>
      </c>
    </row>
    <row r="8" spans="1:9" x14ac:dyDescent="0.25">
      <c r="C8" s="24"/>
      <c r="E8" s="24"/>
    </row>
    <row r="9" spans="1:9" x14ac:dyDescent="0.25">
      <c r="A9" s="15" t="s">
        <v>90</v>
      </c>
      <c r="B9" s="410" t="s">
        <v>31</v>
      </c>
      <c r="C9" s="410"/>
      <c r="D9" s="410" t="s">
        <v>30</v>
      </c>
      <c r="E9" s="410"/>
      <c r="F9" s="410"/>
    </row>
    <row r="10" spans="1:9" ht="45" x14ac:dyDescent="0.25">
      <c r="A10" s="69" t="s">
        <v>29</v>
      </c>
      <c r="B10" s="69" t="s">
        <v>28</v>
      </c>
      <c r="C10" s="191" t="s">
        <v>80</v>
      </c>
      <c r="D10" s="69" t="s">
        <v>26</v>
      </c>
      <c r="E10" s="191" t="s">
        <v>79</v>
      </c>
      <c r="F10" s="69" t="s">
        <v>24</v>
      </c>
      <c r="G10" s="305" t="s">
        <v>251</v>
      </c>
      <c r="H10" s="305" t="s">
        <v>250</v>
      </c>
    </row>
    <row r="11" spans="1:9" s="35" customFormat="1" x14ac:dyDescent="0.25">
      <c r="A11" s="368" t="s">
        <v>89</v>
      </c>
      <c r="B11" s="369" t="s">
        <v>18</v>
      </c>
      <c r="C11" s="369" t="s">
        <v>18</v>
      </c>
      <c r="D11" s="369" t="s">
        <v>18</v>
      </c>
      <c r="E11" s="370">
        <v>46688.42</v>
      </c>
      <c r="F11" s="371" t="s">
        <v>785</v>
      </c>
      <c r="G11" s="370">
        <v>46688.42</v>
      </c>
      <c r="H11" s="199">
        <v>39272</v>
      </c>
      <c r="I11" s="372"/>
    </row>
    <row r="12" spans="1:9" x14ac:dyDescent="0.25">
      <c r="A12" s="15" t="s">
        <v>21</v>
      </c>
      <c r="B12" s="18">
        <v>2363.3000000000002</v>
      </c>
      <c r="C12" s="94">
        <v>4962221.01</v>
      </c>
      <c r="D12" s="18">
        <v>2265.6799999999998</v>
      </c>
      <c r="E12" s="94">
        <v>4347302.87</v>
      </c>
      <c r="F12" s="411" t="s">
        <v>603</v>
      </c>
      <c r="G12" s="264">
        <v>4347302.87</v>
      </c>
      <c r="H12" s="112">
        <v>38707</v>
      </c>
      <c r="I12" s="173"/>
    </row>
    <row r="13" spans="1:9" x14ac:dyDescent="0.25">
      <c r="A13" s="15" t="s">
        <v>50</v>
      </c>
      <c r="B13" s="18">
        <v>2363.3000000000002</v>
      </c>
      <c r="C13" s="94">
        <v>6052630.3799999999</v>
      </c>
      <c r="D13" s="18">
        <v>2265.6799999999998</v>
      </c>
      <c r="E13" s="94">
        <v>5313744.5999999996</v>
      </c>
      <c r="F13" s="412"/>
      <c r="G13" s="264">
        <v>5313744.5999999996</v>
      </c>
      <c r="H13" s="112">
        <v>38707</v>
      </c>
    </row>
    <row r="14" spans="1:9" x14ac:dyDescent="0.25">
      <c r="A14" s="15" t="s">
        <v>73</v>
      </c>
      <c r="B14" s="18">
        <v>979.93</v>
      </c>
      <c r="C14" s="94">
        <v>2662861.77</v>
      </c>
      <c r="D14" s="18">
        <v>977.56</v>
      </c>
      <c r="E14" s="94">
        <v>2393975.0499999998</v>
      </c>
      <c r="F14" s="413"/>
      <c r="G14" s="264">
        <v>2393975.0499999998</v>
      </c>
      <c r="H14" s="112">
        <v>38707</v>
      </c>
    </row>
    <row r="15" spans="1:9" x14ac:dyDescent="0.25">
      <c r="A15" s="15" t="s">
        <v>83</v>
      </c>
      <c r="B15" s="18">
        <v>92</v>
      </c>
      <c r="C15" s="94">
        <v>395600</v>
      </c>
      <c r="D15" s="18">
        <v>86</v>
      </c>
      <c r="E15" s="94">
        <v>369800</v>
      </c>
      <c r="F15" s="41" t="s">
        <v>602</v>
      </c>
      <c r="G15" s="264">
        <v>369800</v>
      </c>
      <c r="H15" s="112">
        <v>38807</v>
      </c>
    </row>
    <row r="16" spans="1:9" x14ac:dyDescent="0.25">
      <c r="C16" s="24"/>
      <c r="E16" s="24"/>
    </row>
    <row r="17" spans="1:9" x14ac:dyDescent="0.25">
      <c r="A17" s="66" t="s">
        <v>85</v>
      </c>
      <c r="B17" s="410" t="s">
        <v>31</v>
      </c>
      <c r="C17" s="410"/>
      <c r="D17" s="410" t="s">
        <v>30</v>
      </c>
      <c r="E17" s="410"/>
      <c r="F17" s="410"/>
    </row>
    <row r="18" spans="1:9" ht="45" x14ac:dyDescent="0.25">
      <c r="A18" s="69" t="s">
        <v>29</v>
      </c>
      <c r="B18" s="69" t="s">
        <v>28</v>
      </c>
      <c r="C18" s="191" t="s">
        <v>80</v>
      </c>
      <c r="D18" s="69" t="s">
        <v>26</v>
      </c>
      <c r="E18" s="191" t="s">
        <v>79</v>
      </c>
      <c r="F18" s="69" t="s">
        <v>24</v>
      </c>
      <c r="G18" s="305" t="s">
        <v>251</v>
      </c>
      <c r="H18" s="305" t="s">
        <v>250</v>
      </c>
    </row>
    <row r="19" spans="1:9" x14ac:dyDescent="0.25">
      <c r="A19" s="15" t="s">
        <v>21</v>
      </c>
      <c r="B19" s="18">
        <v>2217.36</v>
      </c>
      <c r="C19" s="94">
        <v>5454550.3799999999</v>
      </c>
      <c r="D19" s="18">
        <v>2199.44</v>
      </c>
      <c r="E19" s="110">
        <v>5410468.4400000004</v>
      </c>
      <c r="F19" s="411" t="s">
        <v>601</v>
      </c>
      <c r="G19" s="264">
        <v>5410468.4400000004</v>
      </c>
      <c r="H19" s="112">
        <v>39058</v>
      </c>
      <c r="I19" s="173"/>
    </row>
    <row r="20" spans="1:9" x14ac:dyDescent="0.25">
      <c r="A20" s="15" t="s">
        <v>50</v>
      </c>
      <c r="B20" s="18">
        <v>2217.36</v>
      </c>
      <c r="C20" s="94">
        <v>5797077.96</v>
      </c>
      <c r="D20" s="18">
        <v>2199.44</v>
      </c>
      <c r="E20" s="94">
        <v>5658753.4800000004</v>
      </c>
      <c r="F20" s="412"/>
      <c r="G20" s="264">
        <v>5658753.4800000004</v>
      </c>
      <c r="H20" s="112">
        <v>39058</v>
      </c>
    </row>
    <row r="21" spans="1:9" x14ac:dyDescent="0.25">
      <c r="A21" s="15" t="s">
        <v>73</v>
      </c>
      <c r="B21" s="18">
        <v>699.59</v>
      </c>
      <c r="C21" s="64" t="s">
        <v>600</v>
      </c>
      <c r="D21" s="18">
        <v>698.89</v>
      </c>
      <c r="E21" s="94">
        <v>1405483.6</v>
      </c>
      <c r="F21" s="413"/>
      <c r="G21" s="264">
        <v>1405483.6</v>
      </c>
      <c r="H21" s="112">
        <v>39058</v>
      </c>
    </row>
    <row r="22" spans="1:9" x14ac:dyDescent="0.25">
      <c r="A22" s="15" t="s">
        <v>83</v>
      </c>
      <c r="B22" s="18">
        <v>92</v>
      </c>
      <c r="C22" s="64">
        <v>395600</v>
      </c>
      <c r="D22" s="18">
        <v>92</v>
      </c>
      <c r="E22" s="94">
        <v>395600</v>
      </c>
      <c r="F22" s="41" t="s">
        <v>599</v>
      </c>
      <c r="G22" s="264">
        <v>395600</v>
      </c>
      <c r="H22" s="112">
        <v>39052</v>
      </c>
    </row>
    <row r="23" spans="1:9" x14ac:dyDescent="0.25">
      <c r="C23" s="24"/>
      <c r="E23" s="24"/>
    </row>
    <row r="24" spans="1:9" x14ac:dyDescent="0.25">
      <c r="A24" s="66" t="s">
        <v>81</v>
      </c>
      <c r="B24" s="410" t="s">
        <v>31</v>
      </c>
      <c r="C24" s="410"/>
      <c r="D24" s="410" t="s">
        <v>30</v>
      </c>
      <c r="E24" s="410"/>
      <c r="F24" s="410"/>
    </row>
    <row r="25" spans="1:9" ht="45" x14ac:dyDescent="0.25">
      <c r="A25" s="69" t="s">
        <v>29</v>
      </c>
      <c r="B25" s="69" t="s">
        <v>28</v>
      </c>
      <c r="C25" s="191" t="s">
        <v>80</v>
      </c>
      <c r="D25" s="69" t="s">
        <v>26</v>
      </c>
      <c r="E25" s="191" t="s">
        <v>79</v>
      </c>
      <c r="F25" s="69" t="s">
        <v>24</v>
      </c>
      <c r="G25" s="305" t="s">
        <v>251</v>
      </c>
      <c r="H25" s="305" t="s">
        <v>250</v>
      </c>
    </row>
    <row r="26" spans="1:9" x14ac:dyDescent="0.25">
      <c r="A26" s="15" t="s">
        <v>21</v>
      </c>
      <c r="B26" s="98" t="s">
        <v>598</v>
      </c>
      <c r="C26" s="99" t="s">
        <v>597</v>
      </c>
      <c r="D26" s="18">
        <v>2221.15</v>
      </c>
      <c r="E26" s="110">
        <v>5671017.9699999997</v>
      </c>
      <c r="F26" s="41" t="s">
        <v>595</v>
      </c>
      <c r="G26" s="264">
        <v>5671017.9699999997</v>
      </c>
      <c r="H26" s="112">
        <v>39426</v>
      </c>
    </row>
    <row r="27" spans="1:9" x14ac:dyDescent="0.25">
      <c r="A27" s="15" t="s">
        <v>50</v>
      </c>
      <c r="B27" s="18">
        <v>2225.59</v>
      </c>
      <c r="C27" s="94">
        <v>5933812.9699999997</v>
      </c>
      <c r="D27" s="18">
        <v>2221.15</v>
      </c>
      <c r="E27" s="94">
        <v>5922162.4100000001</v>
      </c>
      <c r="F27" s="41" t="s">
        <v>596</v>
      </c>
      <c r="G27" s="264">
        <v>5922162.4100000001</v>
      </c>
      <c r="H27" s="112">
        <v>39436</v>
      </c>
      <c r="I27" s="173"/>
    </row>
    <row r="28" spans="1:9" x14ac:dyDescent="0.25">
      <c r="A28" s="15" t="s">
        <v>73</v>
      </c>
      <c r="B28" s="18">
        <v>743.5</v>
      </c>
      <c r="C28" s="94">
        <v>1441326.8</v>
      </c>
      <c r="D28" s="18">
        <v>743.5</v>
      </c>
      <c r="E28" s="94">
        <v>1296709.47</v>
      </c>
      <c r="F28" s="41" t="s">
        <v>595</v>
      </c>
      <c r="G28" s="264">
        <v>1296709.47</v>
      </c>
      <c r="H28" s="112">
        <v>39426</v>
      </c>
    </row>
    <row r="29" spans="1:9" x14ac:dyDescent="0.25">
      <c r="A29" s="15" t="s">
        <v>16</v>
      </c>
      <c r="B29" s="18">
        <v>626.70000000000005</v>
      </c>
      <c r="C29" s="94">
        <v>2694814.3</v>
      </c>
      <c r="D29" s="18">
        <v>599.20000000000005</v>
      </c>
      <c r="E29" s="94">
        <v>2550536.7400000002</v>
      </c>
      <c r="F29" s="41" t="s">
        <v>594</v>
      </c>
      <c r="G29" s="264">
        <v>2550536.7400000002</v>
      </c>
      <c r="H29" s="112">
        <v>39503</v>
      </c>
    </row>
    <row r="30" spans="1:9" x14ac:dyDescent="0.25">
      <c r="C30" s="24"/>
      <c r="E30" s="24"/>
    </row>
    <row r="31" spans="1:9" x14ac:dyDescent="0.25">
      <c r="A31" s="66" t="s">
        <v>75</v>
      </c>
      <c r="B31" s="410" t="s">
        <v>31</v>
      </c>
      <c r="C31" s="410"/>
      <c r="D31" s="410" t="s">
        <v>30</v>
      </c>
      <c r="E31" s="410"/>
      <c r="F31" s="410"/>
    </row>
    <row r="32" spans="1:9" ht="45" x14ac:dyDescent="0.25">
      <c r="A32" s="95" t="s">
        <v>29</v>
      </c>
      <c r="B32" s="95" t="s">
        <v>28</v>
      </c>
      <c r="C32" s="96" t="s">
        <v>27</v>
      </c>
      <c r="D32" s="95" t="s">
        <v>26</v>
      </c>
      <c r="E32" s="96" t="s">
        <v>25</v>
      </c>
      <c r="F32" s="95" t="s">
        <v>24</v>
      </c>
      <c r="G32" s="373" t="s">
        <v>251</v>
      </c>
      <c r="H32" s="373" t="s">
        <v>250</v>
      </c>
      <c r="I32" s="305" t="s">
        <v>783</v>
      </c>
    </row>
    <row r="33" spans="1:9" x14ac:dyDescent="0.25">
      <c r="A33" s="15" t="s">
        <v>21</v>
      </c>
      <c r="B33" s="18">
        <v>2215.7600000000002</v>
      </c>
      <c r="C33" s="94">
        <v>214131.05</v>
      </c>
      <c r="D33" s="18">
        <v>2214.75</v>
      </c>
      <c r="E33" s="94">
        <v>214033.44</v>
      </c>
      <c r="F33" s="411" t="s">
        <v>593</v>
      </c>
      <c r="G33" s="264">
        <v>214033.44</v>
      </c>
      <c r="H33" s="199">
        <v>39797</v>
      </c>
      <c r="I33" s="357">
        <v>6485213.2300000004</v>
      </c>
    </row>
    <row r="34" spans="1:9" s="303" customFormat="1" x14ac:dyDescent="0.25">
      <c r="A34" s="299" t="s">
        <v>50</v>
      </c>
      <c r="B34" s="300">
        <v>2215.7600000000002</v>
      </c>
      <c r="C34" s="304">
        <v>196108.73</v>
      </c>
      <c r="D34" s="300">
        <v>2214.75</v>
      </c>
      <c r="E34" s="304">
        <v>196022.33</v>
      </c>
      <c r="F34" s="412"/>
      <c r="G34" s="264">
        <v>196022.33</v>
      </c>
      <c r="H34" s="199">
        <v>39797</v>
      </c>
      <c r="I34" s="357">
        <v>5905368.8099999996</v>
      </c>
    </row>
    <row r="35" spans="1:9" x14ac:dyDescent="0.25">
      <c r="A35" s="15" t="s">
        <v>73</v>
      </c>
      <c r="B35" s="18">
        <v>776.37</v>
      </c>
      <c r="C35" s="94">
        <v>43197.23</v>
      </c>
      <c r="D35" s="18">
        <v>776.37</v>
      </c>
      <c r="E35" s="94">
        <v>38309.25</v>
      </c>
      <c r="F35" s="413"/>
      <c r="G35" s="264">
        <v>38309.25</v>
      </c>
      <c r="H35" s="199">
        <v>39797</v>
      </c>
      <c r="I35" s="357">
        <v>1160770.28</v>
      </c>
    </row>
    <row r="36" spans="1:9" x14ac:dyDescent="0.25">
      <c r="A36" s="15" t="s">
        <v>71</v>
      </c>
      <c r="B36" s="18">
        <v>160</v>
      </c>
      <c r="C36" s="94">
        <v>13214.4</v>
      </c>
      <c r="D36" s="16" t="s">
        <v>18</v>
      </c>
      <c r="E36" s="264" t="s">
        <v>18</v>
      </c>
      <c r="F36" s="263" t="s">
        <v>592</v>
      </c>
      <c r="G36" s="264" t="s">
        <v>778</v>
      </c>
      <c r="H36" s="41" t="s">
        <v>778</v>
      </c>
      <c r="I36" s="41" t="s">
        <v>778</v>
      </c>
    </row>
    <row r="37" spans="1:9" x14ac:dyDescent="0.25">
      <c r="A37" s="15" t="s">
        <v>16</v>
      </c>
      <c r="B37" s="18">
        <v>619.70000000000005</v>
      </c>
      <c r="C37" s="94">
        <v>86287.16</v>
      </c>
      <c r="D37" s="18">
        <v>585.5</v>
      </c>
      <c r="E37" s="94">
        <v>81525.02</v>
      </c>
      <c r="F37" s="106" t="s">
        <v>591</v>
      </c>
      <c r="G37" s="264">
        <v>81525.02</v>
      </c>
      <c r="H37" s="199">
        <v>39779</v>
      </c>
      <c r="I37" s="357">
        <v>2470208.11</v>
      </c>
    </row>
    <row r="38" spans="1:9" x14ac:dyDescent="0.25">
      <c r="A38" s="27"/>
      <c r="B38" s="4"/>
      <c r="C38" s="26"/>
      <c r="D38" s="4"/>
      <c r="E38" s="26"/>
      <c r="F38" s="4"/>
      <c r="I38" s="24"/>
    </row>
    <row r="39" spans="1:9" x14ac:dyDescent="0.25">
      <c r="A39" s="66" t="s">
        <v>67</v>
      </c>
      <c r="B39" s="410" t="s">
        <v>31</v>
      </c>
      <c r="C39" s="410"/>
      <c r="D39" s="410" t="s">
        <v>30</v>
      </c>
      <c r="E39" s="410"/>
      <c r="F39" s="410"/>
      <c r="I39" s="24"/>
    </row>
    <row r="40" spans="1:9" ht="45" x14ac:dyDescent="0.25">
      <c r="A40" s="95" t="s">
        <v>29</v>
      </c>
      <c r="B40" s="95" t="s">
        <v>28</v>
      </c>
      <c r="C40" s="96" t="s">
        <v>27</v>
      </c>
      <c r="D40" s="95" t="s">
        <v>26</v>
      </c>
      <c r="E40" s="96" t="s">
        <v>25</v>
      </c>
      <c r="F40" s="95" t="s">
        <v>24</v>
      </c>
      <c r="G40" s="305" t="s">
        <v>251</v>
      </c>
      <c r="H40" s="305" t="s">
        <v>250</v>
      </c>
      <c r="I40" s="24"/>
    </row>
    <row r="41" spans="1:9" x14ac:dyDescent="0.25">
      <c r="A41" s="15" t="s">
        <v>21</v>
      </c>
      <c r="B41" s="99" t="s">
        <v>590</v>
      </c>
      <c r="C41" s="18">
        <v>267706.05</v>
      </c>
      <c r="D41" s="18">
        <v>2190.46</v>
      </c>
      <c r="E41" s="18">
        <v>263667.71000000002</v>
      </c>
      <c r="F41" s="411" t="s">
        <v>589</v>
      </c>
      <c r="G41" s="264">
        <v>263667.71000000002</v>
      </c>
      <c r="H41" s="112">
        <v>40156</v>
      </c>
      <c r="I41" s="173"/>
    </row>
    <row r="42" spans="1:9" x14ac:dyDescent="0.25">
      <c r="A42" s="15" t="s">
        <v>50</v>
      </c>
      <c r="B42" s="18">
        <v>2201.5300000000002</v>
      </c>
      <c r="C42" s="18">
        <v>194869.29</v>
      </c>
      <c r="D42" s="18">
        <v>2190.46</v>
      </c>
      <c r="E42" s="18">
        <v>193905.1</v>
      </c>
      <c r="F42" s="412"/>
      <c r="G42" s="264">
        <v>193905.1</v>
      </c>
      <c r="H42" s="112">
        <v>40156</v>
      </c>
    </row>
    <row r="43" spans="1:9" x14ac:dyDescent="0.25">
      <c r="A43" s="15" t="s">
        <v>66</v>
      </c>
      <c r="B43" s="18">
        <v>918.22</v>
      </c>
      <c r="C43" s="94">
        <v>29383.040000000001</v>
      </c>
      <c r="D43" s="18">
        <v>913.26</v>
      </c>
      <c r="E43" s="94">
        <v>28906.880000000001</v>
      </c>
      <c r="F43" s="413"/>
      <c r="G43" s="264">
        <v>28906.880000000001</v>
      </c>
      <c r="H43" s="112">
        <v>40156</v>
      </c>
    </row>
    <row r="44" spans="1:9" x14ac:dyDescent="0.25">
      <c r="A44" s="15" t="s">
        <v>16</v>
      </c>
      <c r="B44" s="18">
        <v>616.70000000000005</v>
      </c>
      <c r="C44" s="94">
        <v>91271.75</v>
      </c>
      <c r="D44" s="18">
        <v>579.29999999999995</v>
      </c>
      <c r="E44" s="94">
        <v>83052.850000000006</v>
      </c>
      <c r="F44" s="41" t="s">
        <v>588</v>
      </c>
      <c r="G44" s="264">
        <v>83052.850000000006</v>
      </c>
      <c r="H44" s="112">
        <v>40074</v>
      </c>
    </row>
    <row r="45" spans="1:9" x14ac:dyDescent="0.25">
      <c r="B45" s="173"/>
      <c r="C45" s="173"/>
      <c r="D45" s="173"/>
      <c r="E45" s="173"/>
    </row>
    <row r="46" spans="1:9" x14ac:dyDescent="0.25">
      <c r="A46" s="66" t="s">
        <v>63</v>
      </c>
      <c r="B46" s="410" t="s">
        <v>31</v>
      </c>
      <c r="C46" s="410"/>
      <c r="D46" s="410" t="s">
        <v>30</v>
      </c>
      <c r="E46" s="410"/>
      <c r="F46" s="410"/>
    </row>
    <row r="47" spans="1:9" ht="45" x14ac:dyDescent="0.25">
      <c r="A47" s="95" t="s">
        <v>29</v>
      </c>
      <c r="B47" s="95" t="s">
        <v>28</v>
      </c>
      <c r="C47" s="96" t="s">
        <v>27</v>
      </c>
      <c r="D47" s="95" t="s">
        <v>26</v>
      </c>
      <c r="E47" s="96" t="s">
        <v>25</v>
      </c>
      <c r="F47" s="95" t="s">
        <v>24</v>
      </c>
      <c r="G47" s="305" t="s">
        <v>251</v>
      </c>
      <c r="H47" s="305" t="s">
        <v>250</v>
      </c>
    </row>
    <row r="48" spans="1:9" x14ac:dyDescent="0.25">
      <c r="A48" s="15" t="s">
        <v>21</v>
      </c>
      <c r="B48" s="18">
        <v>2178.09</v>
      </c>
      <c r="C48" s="18">
        <v>310160.02</v>
      </c>
      <c r="D48" s="18">
        <v>2175.7600000000002</v>
      </c>
      <c r="E48" s="18">
        <v>309164.64</v>
      </c>
      <c r="F48" s="41" t="s">
        <v>586</v>
      </c>
      <c r="G48" s="264">
        <v>309164.64</v>
      </c>
      <c r="H48" s="112">
        <v>40529</v>
      </c>
    </row>
    <row r="49" spans="1:9" x14ac:dyDescent="0.25">
      <c r="A49" s="15" t="s">
        <v>151</v>
      </c>
      <c r="B49" s="18">
        <v>129.12</v>
      </c>
      <c r="C49" s="18">
        <v>11327.7</v>
      </c>
      <c r="D49" s="18">
        <v>129.12</v>
      </c>
      <c r="E49" s="18">
        <v>11327.7</v>
      </c>
      <c r="F49" s="41" t="s">
        <v>587</v>
      </c>
      <c r="G49" s="264">
        <v>11327.7</v>
      </c>
      <c r="H49" s="112">
        <v>40620</v>
      </c>
    </row>
    <row r="50" spans="1:9" x14ac:dyDescent="0.25">
      <c r="A50" s="15" t="s">
        <v>50</v>
      </c>
      <c r="B50" s="18">
        <v>2178.09</v>
      </c>
      <c r="C50" s="94">
        <v>192827.67</v>
      </c>
      <c r="D50" s="18">
        <v>2175.7600000000002</v>
      </c>
      <c r="E50" s="94">
        <v>192218.84</v>
      </c>
      <c r="F50" s="411" t="s">
        <v>586</v>
      </c>
      <c r="G50" s="264">
        <v>192218.84</v>
      </c>
      <c r="H50" s="112">
        <v>40529</v>
      </c>
    </row>
    <row r="51" spans="1:9" x14ac:dyDescent="0.25">
      <c r="A51" s="15" t="s">
        <v>66</v>
      </c>
      <c r="B51" s="18">
        <v>899.57</v>
      </c>
      <c r="C51" s="94">
        <v>0</v>
      </c>
      <c r="D51" s="18">
        <v>899.57</v>
      </c>
      <c r="E51" s="18">
        <v>0</v>
      </c>
      <c r="F51" s="412"/>
      <c r="G51" s="41" t="s">
        <v>778</v>
      </c>
      <c r="H51" s="41" t="s">
        <v>778</v>
      </c>
    </row>
    <row r="52" spans="1:9" x14ac:dyDescent="0.25">
      <c r="A52" s="15" t="s">
        <v>49</v>
      </c>
      <c r="B52" s="18">
        <v>376</v>
      </c>
      <c r="C52" s="94">
        <v>22875.84</v>
      </c>
      <c r="D52" s="93">
        <v>305</v>
      </c>
      <c r="E52" s="93">
        <v>0</v>
      </c>
      <c r="F52" s="413"/>
      <c r="G52" s="41" t="s">
        <v>778</v>
      </c>
      <c r="H52" s="41" t="s">
        <v>778</v>
      </c>
    </row>
    <row r="53" spans="1:9" x14ac:dyDescent="0.25">
      <c r="A53" s="15" t="s">
        <v>16</v>
      </c>
      <c r="B53" s="18">
        <v>677.3</v>
      </c>
      <c r="C53" s="94">
        <v>96854.04</v>
      </c>
      <c r="D53" s="93">
        <v>633</v>
      </c>
      <c r="E53" s="93">
        <v>89640.97</v>
      </c>
      <c r="F53" s="41" t="s">
        <v>585</v>
      </c>
      <c r="G53" s="264">
        <v>89640.97</v>
      </c>
      <c r="H53" s="112">
        <v>40444</v>
      </c>
    </row>
    <row r="54" spans="1:9" x14ac:dyDescent="0.25">
      <c r="C54" s="24"/>
      <c r="E54" s="24"/>
    </row>
    <row r="55" spans="1:9" x14ac:dyDescent="0.25">
      <c r="A55" s="66" t="s">
        <v>60</v>
      </c>
      <c r="B55" s="410" t="s">
        <v>31</v>
      </c>
      <c r="C55" s="410"/>
      <c r="D55" s="410" t="s">
        <v>30</v>
      </c>
      <c r="E55" s="410"/>
      <c r="F55" s="410"/>
    </row>
    <row r="56" spans="1:9" ht="45" x14ac:dyDescent="0.25">
      <c r="A56" s="95" t="s">
        <v>29</v>
      </c>
      <c r="B56" s="95" t="s">
        <v>28</v>
      </c>
      <c r="C56" s="96" t="s">
        <v>27</v>
      </c>
      <c r="D56" s="95" t="s">
        <v>26</v>
      </c>
      <c r="E56" s="96" t="s">
        <v>25</v>
      </c>
      <c r="F56" s="95" t="s">
        <v>24</v>
      </c>
      <c r="G56" s="305" t="s">
        <v>251</v>
      </c>
      <c r="H56" s="305" t="s">
        <v>250</v>
      </c>
    </row>
    <row r="57" spans="1:9" x14ac:dyDescent="0.25">
      <c r="A57" s="15" t="s">
        <v>21</v>
      </c>
      <c r="B57" s="18">
        <v>2166.0100000000002</v>
      </c>
      <c r="C57" s="18">
        <v>336511.31</v>
      </c>
      <c r="D57" s="18">
        <v>2165.37</v>
      </c>
      <c r="E57" s="18">
        <v>336411.88</v>
      </c>
      <c r="F57" s="41" t="s">
        <v>583</v>
      </c>
      <c r="G57" s="264">
        <v>336411.88</v>
      </c>
      <c r="H57" s="112">
        <v>40954</v>
      </c>
    </row>
    <row r="58" spans="1:9" x14ac:dyDescent="0.25">
      <c r="A58" s="15" t="s">
        <v>151</v>
      </c>
      <c r="B58" s="18">
        <v>129.12</v>
      </c>
      <c r="C58" s="18">
        <v>11327.7</v>
      </c>
      <c r="D58" s="18">
        <v>129.12</v>
      </c>
      <c r="E58" s="18">
        <v>11327.7</v>
      </c>
      <c r="F58" s="41" t="s">
        <v>584</v>
      </c>
      <c r="G58" s="264">
        <v>11327.7</v>
      </c>
      <c r="H58" s="112">
        <v>40998</v>
      </c>
    </row>
    <row r="59" spans="1:9" x14ac:dyDescent="0.25">
      <c r="A59" s="15" t="s">
        <v>50</v>
      </c>
      <c r="B59" s="18">
        <v>2166.0100000000002</v>
      </c>
      <c r="C59" s="94">
        <v>155310.54</v>
      </c>
      <c r="D59" s="18">
        <v>2165.37</v>
      </c>
      <c r="E59" s="94">
        <v>155265.42000000001</v>
      </c>
      <c r="F59" s="411" t="s">
        <v>583</v>
      </c>
      <c r="G59" s="264">
        <v>155265.42000000001</v>
      </c>
      <c r="H59" s="112">
        <v>41258</v>
      </c>
      <c r="I59" s="173"/>
    </row>
    <row r="60" spans="1:9" x14ac:dyDescent="0.25">
      <c r="A60" s="15" t="s">
        <v>66</v>
      </c>
      <c r="B60" s="18">
        <v>895.14</v>
      </c>
      <c r="C60" s="94">
        <v>0</v>
      </c>
      <c r="D60" s="18">
        <v>894.5</v>
      </c>
      <c r="E60" s="18">
        <v>0</v>
      </c>
      <c r="F60" s="412"/>
      <c r="G60" s="41" t="s">
        <v>778</v>
      </c>
      <c r="H60" s="41" t="s">
        <v>778</v>
      </c>
    </row>
    <row r="61" spans="1:9" x14ac:dyDescent="0.25">
      <c r="A61" s="15" t="s">
        <v>49</v>
      </c>
      <c r="B61" s="18">
        <v>251</v>
      </c>
      <c r="C61" s="94">
        <v>19869.16</v>
      </c>
      <c r="D61" s="93">
        <v>251</v>
      </c>
      <c r="E61" s="93">
        <v>19869.16</v>
      </c>
      <c r="F61" s="413"/>
      <c r="G61" s="264">
        <v>19869.16</v>
      </c>
      <c r="H61" s="112">
        <v>41258</v>
      </c>
    </row>
    <row r="62" spans="1:9" x14ac:dyDescent="0.25">
      <c r="A62" s="15" t="s">
        <v>16</v>
      </c>
      <c r="B62" s="18">
        <v>738.3</v>
      </c>
      <c r="C62" s="94">
        <v>87526.46</v>
      </c>
      <c r="D62" s="93">
        <v>665.9</v>
      </c>
      <c r="E62" s="93">
        <v>76472.41</v>
      </c>
      <c r="F62" s="41" t="s">
        <v>582</v>
      </c>
      <c r="G62" s="264">
        <v>76472.41</v>
      </c>
      <c r="H62" s="112">
        <v>40730</v>
      </c>
    </row>
    <row r="63" spans="1:9" x14ac:dyDescent="0.25">
      <c r="C63" s="24"/>
      <c r="E63" s="24"/>
    </row>
    <row r="64" spans="1:9" x14ac:dyDescent="0.25">
      <c r="A64" s="66" t="s">
        <v>57</v>
      </c>
      <c r="B64" s="410" t="s">
        <v>31</v>
      </c>
      <c r="C64" s="410"/>
      <c r="D64" s="410" t="s">
        <v>30</v>
      </c>
      <c r="E64" s="410"/>
      <c r="F64" s="410"/>
    </row>
    <row r="65" spans="1:8" ht="45" x14ac:dyDescent="0.25">
      <c r="A65" s="95" t="s">
        <v>29</v>
      </c>
      <c r="B65" s="95" t="s">
        <v>28</v>
      </c>
      <c r="C65" s="96" t="s">
        <v>27</v>
      </c>
      <c r="D65" s="95" t="s">
        <v>26</v>
      </c>
      <c r="E65" s="96" t="s">
        <v>25</v>
      </c>
      <c r="F65" s="95" t="s">
        <v>24</v>
      </c>
      <c r="G65" s="305" t="s">
        <v>251</v>
      </c>
      <c r="H65" s="305" t="s">
        <v>250</v>
      </c>
    </row>
    <row r="66" spans="1:8" x14ac:dyDescent="0.25">
      <c r="A66" s="15" t="s">
        <v>21</v>
      </c>
      <c r="B66" s="18">
        <v>2123.65</v>
      </c>
      <c r="C66" s="18">
        <v>369408.92</v>
      </c>
      <c r="D66" s="18">
        <v>2111.4899999999998</v>
      </c>
      <c r="E66" s="18">
        <v>359813.17</v>
      </c>
      <c r="F66" s="41" t="s">
        <v>580</v>
      </c>
      <c r="G66" s="264">
        <v>359813.17</v>
      </c>
      <c r="H66" s="112">
        <v>41250</v>
      </c>
    </row>
    <row r="67" spans="1:8" x14ac:dyDescent="0.25">
      <c r="A67" s="15" t="s">
        <v>151</v>
      </c>
      <c r="B67" s="18">
        <v>129.12</v>
      </c>
      <c r="C67" s="18">
        <v>11327.7</v>
      </c>
      <c r="D67" s="18">
        <v>129.12</v>
      </c>
      <c r="E67" s="18">
        <v>11327.7</v>
      </c>
      <c r="F67" s="41" t="s">
        <v>581</v>
      </c>
      <c r="G67" s="264">
        <v>11327.7</v>
      </c>
      <c r="H67" s="112">
        <v>41374</v>
      </c>
    </row>
    <row r="68" spans="1:8" x14ac:dyDescent="0.25">
      <c r="A68" s="15" t="s">
        <v>50</v>
      </c>
      <c r="B68" s="18">
        <v>2123.65</v>
      </c>
      <c r="C68" s="94">
        <v>152352.4</v>
      </c>
      <c r="D68" s="18">
        <v>2111.4899999999998</v>
      </c>
      <c r="E68" s="94">
        <v>149780.56</v>
      </c>
      <c r="F68" s="411" t="s">
        <v>580</v>
      </c>
      <c r="G68" s="264">
        <v>149780.56</v>
      </c>
      <c r="H68" s="112">
        <v>41250</v>
      </c>
    </row>
    <row r="69" spans="1:8" x14ac:dyDescent="0.25">
      <c r="A69" s="15" t="s">
        <v>66</v>
      </c>
      <c r="B69" s="18">
        <v>873.51</v>
      </c>
      <c r="C69" s="94">
        <v>0</v>
      </c>
      <c r="D69" s="18">
        <v>861.35</v>
      </c>
      <c r="E69" s="18">
        <v>0</v>
      </c>
      <c r="F69" s="412"/>
      <c r="G69" s="41" t="s">
        <v>778</v>
      </c>
      <c r="H69" s="41" t="s">
        <v>778</v>
      </c>
    </row>
    <row r="70" spans="1:8" x14ac:dyDescent="0.25">
      <c r="A70" s="15" t="s">
        <v>49</v>
      </c>
      <c r="B70" s="18">
        <v>274</v>
      </c>
      <c r="C70" s="94">
        <v>23605.1</v>
      </c>
      <c r="D70" s="93">
        <v>273</v>
      </c>
      <c r="E70" s="93">
        <v>23222.17</v>
      </c>
      <c r="F70" s="413"/>
      <c r="G70" s="264">
        <v>23222.17</v>
      </c>
      <c r="H70" s="112">
        <v>41250</v>
      </c>
    </row>
    <row r="71" spans="1:8" s="114" customFormat="1" ht="30" x14ac:dyDescent="0.25">
      <c r="A71" s="119" t="s">
        <v>16</v>
      </c>
      <c r="B71" s="221">
        <v>709.3</v>
      </c>
      <c r="C71" s="118">
        <v>25392.98</v>
      </c>
      <c r="D71" s="262">
        <v>646.5</v>
      </c>
      <c r="E71" s="262">
        <v>0</v>
      </c>
      <c r="F71" s="117" t="s">
        <v>579</v>
      </c>
      <c r="G71" s="41" t="s">
        <v>778</v>
      </c>
      <c r="H71" s="41" t="s">
        <v>778</v>
      </c>
    </row>
    <row r="73" spans="1:8" x14ac:dyDescent="0.25">
      <c r="A73" s="66" t="s">
        <v>54</v>
      </c>
      <c r="B73" s="410" t="s">
        <v>31</v>
      </c>
      <c r="C73" s="410"/>
      <c r="D73" s="410" t="s">
        <v>30</v>
      </c>
      <c r="E73" s="410"/>
      <c r="F73" s="410"/>
    </row>
    <row r="74" spans="1:8" ht="45" x14ac:dyDescent="0.25">
      <c r="A74" s="95" t="s">
        <v>29</v>
      </c>
      <c r="B74" s="95" t="s">
        <v>28</v>
      </c>
      <c r="C74" s="96" t="s">
        <v>27</v>
      </c>
      <c r="D74" s="95" t="s">
        <v>26</v>
      </c>
      <c r="E74" s="96" t="s">
        <v>25</v>
      </c>
      <c r="F74" s="95" t="s">
        <v>24</v>
      </c>
      <c r="G74" s="305" t="s">
        <v>251</v>
      </c>
      <c r="H74" s="305" t="s">
        <v>250</v>
      </c>
    </row>
    <row r="75" spans="1:8" x14ac:dyDescent="0.25">
      <c r="A75" s="15" t="s">
        <v>21</v>
      </c>
      <c r="B75" s="18">
        <v>2219.4899999999998</v>
      </c>
      <c r="C75" s="18">
        <v>418462.64</v>
      </c>
      <c r="D75" s="18">
        <v>2218.75</v>
      </c>
      <c r="E75" s="18">
        <v>402667.46</v>
      </c>
      <c r="F75" s="41" t="s">
        <v>577</v>
      </c>
      <c r="G75" s="264">
        <v>402667.46</v>
      </c>
      <c r="H75" s="112">
        <v>41617</v>
      </c>
    </row>
    <row r="76" spans="1:8" x14ac:dyDescent="0.25">
      <c r="A76" s="15" t="s">
        <v>151</v>
      </c>
      <c r="B76" s="18">
        <v>128.9</v>
      </c>
      <c r="C76" s="18">
        <v>11308.4</v>
      </c>
      <c r="D76" s="18">
        <v>128.9</v>
      </c>
      <c r="E76" s="18">
        <v>11308.4</v>
      </c>
      <c r="F76" s="41" t="s">
        <v>578</v>
      </c>
      <c r="G76" s="264">
        <v>11308.4</v>
      </c>
      <c r="H76" s="112">
        <v>41731</v>
      </c>
    </row>
    <row r="77" spans="1:8" x14ac:dyDescent="0.25">
      <c r="A77" s="15" t="s">
        <v>50</v>
      </c>
      <c r="B77" s="18">
        <v>2219.4899999999998</v>
      </c>
      <c r="C77" s="94">
        <v>159097.82</v>
      </c>
      <c r="D77" s="18">
        <v>2218.75</v>
      </c>
      <c r="E77" s="94">
        <v>159045.65</v>
      </c>
      <c r="F77" s="411" t="s">
        <v>577</v>
      </c>
      <c r="G77" s="264">
        <v>159045.65</v>
      </c>
      <c r="H77" s="112">
        <v>41619</v>
      </c>
    </row>
    <row r="78" spans="1:8" x14ac:dyDescent="0.25">
      <c r="A78" s="15" t="s">
        <v>66</v>
      </c>
      <c r="B78" s="18">
        <v>1006.66</v>
      </c>
      <c r="C78" s="94">
        <v>0</v>
      </c>
      <c r="D78" s="18">
        <v>1006.57</v>
      </c>
      <c r="E78" s="18">
        <v>0</v>
      </c>
      <c r="F78" s="412"/>
      <c r="G78" s="41" t="s">
        <v>778</v>
      </c>
      <c r="H78" s="41" t="s">
        <v>778</v>
      </c>
    </row>
    <row r="79" spans="1:8" x14ac:dyDescent="0.25">
      <c r="A79" s="15" t="s">
        <v>49</v>
      </c>
      <c r="B79" s="18">
        <v>264</v>
      </c>
      <c r="C79" s="94">
        <v>26099.040000000001</v>
      </c>
      <c r="D79" s="93">
        <v>264</v>
      </c>
      <c r="E79" s="93">
        <v>25122.29</v>
      </c>
      <c r="F79" s="413"/>
      <c r="G79" s="264">
        <v>25122.29</v>
      </c>
      <c r="H79" s="112">
        <v>41617</v>
      </c>
    </row>
    <row r="80" spans="1:8" s="114" customFormat="1" ht="30" x14ac:dyDescent="0.25">
      <c r="A80" s="119" t="s">
        <v>16</v>
      </c>
      <c r="B80" s="221">
        <v>684.3</v>
      </c>
      <c r="C80" s="118">
        <v>23859.03</v>
      </c>
      <c r="D80" s="262">
        <v>635.6</v>
      </c>
      <c r="E80" s="262">
        <v>0</v>
      </c>
      <c r="F80" s="117" t="s">
        <v>576</v>
      </c>
      <c r="G80" s="41" t="s">
        <v>778</v>
      </c>
      <c r="H80" s="41" t="s">
        <v>778</v>
      </c>
    </row>
    <row r="82" spans="1:8" x14ac:dyDescent="0.25">
      <c r="A82" s="66" t="s">
        <v>51</v>
      </c>
      <c r="B82" s="410" t="s">
        <v>31</v>
      </c>
      <c r="C82" s="410"/>
      <c r="D82" s="410" t="s">
        <v>30</v>
      </c>
      <c r="E82" s="410"/>
      <c r="F82" s="410"/>
    </row>
    <row r="83" spans="1:8" ht="45" x14ac:dyDescent="0.25">
      <c r="A83" s="95" t="s">
        <v>29</v>
      </c>
      <c r="B83" s="95" t="s">
        <v>28</v>
      </c>
      <c r="C83" s="96" t="s">
        <v>27</v>
      </c>
      <c r="D83" s="95" t="s">
        <v>26</v>
      </c>
      <c r="E83" s="96" t="s">
        <v>25</v>
      </c>
      <c r="F83" s="95" t="s">
        <v>24</v>
      </c>
      <c r="G83" s="305" t="s">
        <v>251</v>
      </c>
      <c r="H83" s="305" t="s">
        <v>250</v>
      </c>
    </row>
    <row r="84" spans="1:8" x14ac:dyDescent="0.25">
      <c r="A84" s="15" t="s">
        <v>21</v>
      </c>
      <c r="B84" s="18">
        <v>2218.1999999999998</v>
      </c>
      <c r="C84" s="18">
        <v>455995.37</v>
      </c>
      <c r="D84" s="18">
        <v>2172.5</v>
      </c>
      <c r="E84" s="18">
        <v>410764.64</v>
      </c>
      <c r="F84" s="41" t="s">
        <v>573</v>
      </c>
      <c r="G84" s="264">
        <v>410764.64</v>
      </c>
      <c r="H84" s="112">
        <v>41990</v>
      </c>
    </row>
    <row r="85" spans="1:8" x14ac:dyDescent="0.25">
      <c r="A85" s="15" t="s">
        <v>151</v>
      </c>
      <c r="B85" s="18">
        <v>128.9</v>
      </c>
      <c r="C85" s="18">
        <v>11308.4</v>
      </c>
      <c r="D85" s="18">
        <v>121.09</v>
      </c>
      <c r="E85" s="18">
        <v>9012.4699999999993</v>
      </c>
      <c r="F85" s="41" t="s">
        <v>575</v>
      </c>
      <c r="G85" s="264">
        <v>9012.4699999999993</v>
      </c>
      <c r="H85" s="112">
        <v>42088</v>
      </c>
    </row>
    <row r="86" spans="1:8" x14ac:dyDescent="0.25">
      <c r="A86" s="15" t="s">
        <v>50</v>
      </c>
      <c r="B86" s="18">
        <v>10523.24</v>
      </c>
      <c r="C86" s="94">
        <v>159006.88</v>
      </c>
      <c r="D86" s="18">
        <v>2169.5300000000002</v>
      </c>
      <c r="E86" s="94">
        <v>144638.01999999999</v>
      </c>
      <c r="F86" s="411" t="s">
        <v>573</v>
      </c>
      <c r="G86" s="264">
        <v>144638.01999999999</v>
      </c>
      <c r="H86" s="112">
        <v>41990</v>
      </c>
    </row>
    <row r="87" spans="1:8" x14ac:dyDescent="0.25">
      <c r="A87" s="15" t="s">
        <v>66</v>
      </c>
      <c r="B87" s="18">
        <v>1006.34</v>
      </c>
      <c r="C87" s="94">
        <v>0</v>
      </c>
      <c r="D87" s="18">
        <v>998.13</v>
      </c>
      <c r="E87" s="18">
        <v>0</v>
      </c>
      <c r="F87" s="412"/>
      <c r="G87" s="41" t="s">
        <v>778</v>
      </c>
      <c r="H87" s="41" t="s">
        <v>778</v>
      </c>
    </row>
    <row r="88" spans="1:8" x14ac:dyDescent="0.25">
      <c r="A88" s="15" t="s">
        <v>49</v>
      </c>
      <c r="B88" s="18">
        <v>270</v>
      </c>
      <c r="C88" s="94">
        <v>56465.1</v>
      </c>
      <c r="D88" s="93">
        <v>270</v>
      </c>
      <c r="E88" s="93">
        <v>53503.49</v>
      </c>
      <c r="F88" s="413"/>
      <c r="G88" s="264">
        <v>53503.49</v>
      </c>
      <c r="H88" s="112">
        <v>41990</v>
      </c>
    </row>
    <row r="89" spans="1:8" x14ac:dyDescent="0.25">
      <c r="A89" s="15" t="s">
        <v>16</v>
      </c>
      <c r="B89" s="18">
        <v>702.3</v>
      </c>
      <c r="C89" s="94">
        <v>18060</v>
      </c>
      <c r="D89" s="93">
        <v>58.1</v>
      </c>
      <c r="E89" s="93">
        <v>8134</v>
      </c>
      <c r="F89" s="41" t="s">
        <v>574</v>
      </c>
      <c r="G89" s="264">
        <v>8134</v>
      </c>
      <c r="H89" s="112">
        <v>41850</v>
      </c>
    </row>
    <row r="90" spans="1:8" x14ac:dyDescent="0.25">
      <c r="A90" s="15" t="s">
        <v>37</v>
      </c>
      <c r="B90" s="64" t="s">
        <v>18</v>
      </c>
      <c r="C90" s="94">
        <v>10523.24</v>
      </c>
      <c r="D90" s="64" t="s">
        <v>18</v>
      </c>
      <c r="E90" s="18">
        <v>10102.31</v>
      </c>
      <c r="F90" s="41" t="s">
        <v>573</v>
      </c>
      <c r="G90" s="264">
        <v>10102.31</v>
      </c>
      <c r="H90" s="112">
        <v>41990</v>
      </c>
    </row>
    <row r="92" spans="1:8" x14ac:dyDescent="0.25">
      <c r="A92" s="66" t="s">
        <v>45</v>
      </c>
      <c r="B92" s="410" t="s">
        <v>31</v>
      </c>
      <c r="C92" s="410"/>
      <c r="D92" s="410" t="s">
        <v>30</v>
      </c>
      <c r="E92" s="410"/>
      <c r="F92" s="410"/>
    </row>
    <row r="93" spans="1:8" ht="45" x14ac:dyDescent="0.25">
      <c r="A93" s="95" t="s">
        <v>29</v>
      </c>
      <c r="B93" s="95" t="s">
        <v>28</v>
      </c>
      <c r="C93" s="96" t="s">
        <v>27</v>
      </c>
      <c r="D93" s="95" t="s">
        <v>26</v>
      </c>
      <c r="E93" s="96" t="s">
        <v>25</v>
      </c>
      <c r="F93" s="95" t="s">
        <v>24</v>
      </c>
      <c r="G93" s="305" t="s">
        <v>251</v>
      </c>
      <c r="H93" s="305" t="s">
        <v>250</v>
      </c>
    </row>
    <row r="94" spans="1:8" x14ac:dyDescent="0.25">
      <c r="A94" s="15" t="s">
        <v>21</v>
      </c>
      <c r="B94" s="18">
        <v>2057.04</v>
      </c>
      <c r="C94" s="18">
        <v>272310.96000000002</v>
      </c>
      <c r="D94" s="18">
        <v>2046.63</v>
      </c>
      <c r="E94" s="18">
        <v>250803.15</v>
      </c>
      <c r="F94" s="41" t="s">
        <v>570</v>
      </c>
      <c r="G94" s="264">
        <v>250803.15</v>
      </c>
      <c r="H94" s="112">
        <v>42443</v>
      </c>
    </row>
    <row r="95" spans="1:8" x14ac:dyDescent="0.25">
      <c r="A95" s="15" t="s">
        <v>130</v>
      </c>
      <c r="B95" s="18">
        <v>108.72</v>
      </c>
      <c r="C95" s="18">
        <v>9494.52</v>
      </c>
      <c r="D95" s="18">
        <v>108.72</v>
      </c>
      <c r="E95" s="18">
        <v>9209.68</v>
      </c>
      <c r="F95" s="106" t="s">
        <v>572</v>
      </c>
      <c r="G95" s="264">
        <v>9209.68</v>
      </c>
      <c r="H95" s="112">
        <v>42550</v>
      </c>
    </row>
    <row r="96" spans="1:8" x14ac:dyDescent="0.25">
      <c r="A96" s="15" t="s">
        <v>20</v>
      </c>
      <c r="B96" s="18">
        <v>2046.63</v>
      </c>
      <c r="C96" s="94">
        <v>144901.4</v>
      </c>
      <c r="D96" s="18">
        <v>2046.63</v>
      </c>
      <c r="E96" s="94">
        <v>138596.37</v>
      </c>
      <c r="F96" s="411" t="s">
        <v>570</v>
      </c>
      <c r="G96" s="401">
        <v>138596.37</v>
      </c>
      <c r="H96" s="63" t="s">
        <v>140</v>
      </c>
    </row>
    <row r="97" spans="1:8" x14ac:dyDescent="0.25">
      <c r="A97" s="15" t="s">
        <v>19</v>
      </c>
      <c r="B97" s="18">
        <v>2057.04</v>
      </c>
      <c r="C97" s="94">
        <v>96371.81</v>
      </c>
      <c r="D97" s="18">
        <v>2026.98</v>
      </c>
      <c r="E97" s="18">
        <v>74899.7</v>
      </c>
      <c r="F97" s="412"/>
      <c r="G97" s="401">
        <v>74899.7</v>
      </c>
      <c r="H97" s="63" t="s">
        <v>140</v>
      </c>
    </row>
    <row r="98" spans="1:8" x14ac:dyDescent="0.25">
      <c r="A98" s="15" t="s">
        <v>66</v>
      </c>
      <c r="B98" s="18">
        <v>1003.41</v>
      </c>
      <c r="C98" s="94">
        <v>0</v>
      </c>
      <c r="D98" s="18">
        <v>1002.35</v>
      </c>
      <c r="E98" s="18">
        <v>0</v>
      </c>
      <c r="F98" s="412"/>
      <c r="G98" s="402" t="s">
        <v>778</v>
      </c>
      <c r="H98" s="402" t="s">
        <v>778</v>
      </c>
    </row>
    <row r="99" spans="1:8" x14ac:dyDescent="0.25">
      <c r="A99" s="15" t="s">
        <v>36</v>
      </c>
      <c r="B99" s="18">
        <v>237</v>
      </c>
      <c r="C99" s="94">
        <v>59299.77</v>
      </c>
      <c r="D99" s="18">
        <v>233</v>
      </c>
      <c r="E99" s="18">
        <v>54804.9</v>
      </c>
      <c r="F99" s="412"/>
      <c r="G99" s="401">
        <v>54804.9</v>
      </c>
      <c r="H99" s="63" t="s">
        <v>140</v>
      </c>
    </row>
    <row r="100" spans="1:8" x14ac:dyDescent="0.25">
      <c r="A100" s="15" t="s">
        <v>209</v>
      </c>
      <c r="B100" s="18">
        <v>63</v>
      </c>
      <c r="C100" s="94">
        <v>5730.38</v>
      </c>
      <c r="D100" s="18">
        <v>63</v>
      </c>
      <c r="E100" s="18">
        <v>5481.03</v>
      </c>
      <c r="F100" s="413"/>
      <c r="G100" s="401">
        <v>5481.03</v>
      </c>
      <c r="H100" s="63" t="s">
        <v>140</v>
      </c>
    </row>
    <row r="101" spans="1:8" x14ac:dyDescent="0.25">
      <c r="A101" s="15" t="s">
        <v>16</v>
      </c>
      <c r="B101" s="18">
        <v>677.3</v>
      </c>
      <c r="C101" s="94">
        <v>10920</v>
      </c>
      <c r="D101" s="18">
        <v>53</v>
      </c>
      <c r="E101" s="18">
        <v>5565</v>
      </c>
      <c r="F101" s="41" t="s">
        <v>571</v>
      </c>
      <c r="G101" s="401">
        <v>5565</v>
      </c>
      <c r="H101" s="199">
        <v>42226</v>
      </c>
    </row>
    <row r="102" spans="1:8" x14ac:dyDescent="0.25">
      <c r="A102" s="15" t="s">
        <v>37</v>
      </c>
      <c r="B102" s="64" t="s">
        <v>18</v>
      </c>
      <c r="C102" s="94">
        <v>6019.75</v>
      </c>
      <c r="D102" s="64" t="s">
        <v>18</v>
      </c>
      <c r="E102" s="18">
        <v>5814.3</v>
      </c>
      <c r="F102" s="41" t="s">
        <v>570</v>
      </c>
      <c r="G102" s="403">
        <v>5814.3</v>
      </c>
      <c r="H102" s="63" t="s">
        <v>140</v>
      </c>
    </row>
    <row r="104" spans="1:8" x14ac:dyDescent="0.25">
      <c r="A104" s="66" t="s">
        <v>38</v>
      </c>
      <c r="B104" s="410" t="s">
        <v>31</v>
      </c>
      <c r="C104" s="410"/>
      <c r="D104" s="410" t="s">
        <v>30</v>
      </c>
      <c r="E104" s="410"/>
      <c r="F104" s="410"/>
    </row>
    <row r="105" spans="1:8" ht="45" x14ac:dyDescent="0.25">
      <c r="A105" s="95" t="s">
        <v>29</v>
      </c>
      <c r="B105" s="95" t="s">
        <v>28</v>
      </c>
      <c r="C105" s="96" t="s">
        <v>27</v>
      </c>
      <c r="D105" s="95" t="s">
        <v>26</v>
      </c>
      <c r="E105" s="96" t="s">
        <v>25</v>
      </c>
      <c r="F105" s="95" t="s">
        <v>24</v>
      </c>
      <c r="G105" s="305" t="s">
        <v>251</v>
      </c>
      <c r="H105" s="305" t="s">
        <v>250</v>
      </c>
    </row>
    <row r="106" spans="1:8" x14ac:dyDescent="0.25">
      <c r="A106" s="15" t="s">
        <v>21</v>
      </c>
      <c r="B106" s="18">
        <v>2049.83</v>
      </c>
      <c r="C106" s="18">
        <v>274759.21000000002</v>
      </c>
      <c r="D106" s="18">
        <v>2048.08</v>
      </c>
      <c r="E106" s="18">
        <v>224917.38</v>
      </c>
      <c r="F106" s="41" t="s">
        <v>565</v>
      </c>
      <c r="G106" s="264">
        <v>224917.38</v>
      </c>
      <c r="H106" s="112">
        <v>42723</v>
      </c>
    </row>
    <row r="107" spans="1:8" x14ac:dyDescent="0.25">
      <c r="A107" s="15" t="s">
        <v>130</v>
      </c>
      <c r="B107" s="18">
        <v>112.74</v>
      </c>
      <c r="C107" s="18">
        <v>9845.58</v>
      </c>
      <c r="D107" s="18">
        <v>112.74</v>
      </c>
      <c r="E107" s="18">
        <v>8368.74</v>
      </c>
      <c r="F107" s="41" t="s">
        <v>569</v>
      </c>
      <c r="G107" s="264">
        <v>8368.74</v>
      </c>
      <c r="H107" s="112">
        <v>42804</v>
      </c>
    </row>
    <row r="108" spans="1:8" x14ac:dyDescent="0.25">
      <c r="A108" s="15" t="s">
        <v>20</v>
      </c>
      <c r="B108" s="18">
        <v>2048.08</v>
      </c>
      <c r="C108" s="98" t="s">
        <v>568</v>
      </c>
      <c r="D108" s="67">
        <v>2048.08</v>
      </c>
      <c r="E108" s="94">
        <v>122220.11</v>
      </c>
      <c r="F108" s="411" t="s">
        <v>565</v>
      </c>
      <c r="G108" s="264">
        <v>122220.11</v>
      </c>
      <c r="H108" s="112">
        <v>42723</v>
      </c>
    </row>
    <row r="109" spans="1:8" x14ac:dyDescent="0.25">
      <c r="A109" s="15" t="s">
        <v>19</v>
      </c>
      <c r="B109" s="18">
        <v>2049.83</v>
      </c>
      <c r="C109" s="94">
        <v>97256.44</v>
      </c>
      <c r="D109" s="18">
        <v>2048.08</v>
      </c>
      <c r="E109" s="18">
        <v>69064.56</v>
      </c>
      <c r="F109" s="412"/>
      <c r="G109" s="264">
        <v>69064.56</v>
      </c>
      <c r="H109" s="112">
        <v>42723</v>
      </c>
    </row>
    <row r="110" spans="1:8" x14ac:dyDescent="0.25">
      <c r="A110" s="15" t="s">
        <v>66</v>
      </c>
      <c r="B110" s="18">
        <v>973.69</v>
      </c>
      <c r="C110" s="94">
        <v>0</v>
      </c>
      <c r="D110" s="18">
        <v>973.34</v>
      </c>
      <c r="E110" s="18">
        <v>0</v>
      </c>
      <c r="F110" s="413"/>
      <c r="G110" s="41" t="s">
        <v>778</v>
      </c>
      <c r="H110" s="41" t="s">
        <v>778</v>
      </c>
    </row>
    <row r="111" spans="1:8" x14ac:dyDescent="0.25">
      <c r="A111" s="15" t="s">
        <v>36</v>
      </c>
      <c r="B111" s="18">
        <v>231</v>
      </c>
      <c r="C111" s="94">
        <v>63432.6</v>
      </c>
      <c r="D111" s="18">
        <v>228</v>
      </c>
      <c r="E111" s="18">
        <v>51806.21</v>
      </c>
      <c r="F111" s="411" t="s">
        <v>567</v>
      </c>
      <c r="G111" s="264">
        <v>51806.21</v>
      </c>
      <c r="H111" s="112">
        <v>42717</v>
      </c>
    </row>
    <row r="112" spans="1:8" x14ac:dyDescent="0.25">
      <c r="A112" s="15" t="s">
        <v>209</v>
      </c>
      <c r="B112" s="18">
        <v>31</v>
      </c>
      <c r="C112" s="94">
        <v>2765.57</v>
      </c>
      <c r="D112" s="18">
        <v>24</v>
      </c>
      <c r="E112" s="18">
        <v>0</v>
      </c>
      <c r="F112" s="413"/>
      <c r="G112" s="41" t="s">
        <v>778</v>
      </c>
      <c r="H112" s="41" t="s">
        <v>778</v>
      </c>
    </row>
    <row r="113" spans="1:9" x14ac:dyDescent="0.25">
      <c r="A113" s="15" t="s">
        <v>16</v>
      </c>
      <c r="B113" s="18">
        <v>665.3</v>
      </c>
      <c r="C113" s="94">
        <v>9016</v>
      </c>
      <c r="D113" s="18">
        <v>43.8</v>
      </c>
      <c r="E113" s="18">
        <v>4292.3999999999996</v>
      </c>
      <c r="F113" s="41" t="s">
        <v>566</v>
      </c>
      <c r="G113" s="264">
        <v>4292.3999999999996</v>
      </c>
      <c r="H113" s="112">
        <v>42591</v>
      </c>
    </row>
    <row r="114" spans="1:9" x14ac:dyDescent="0.25">
      <c r="A114" s="15" t="s">
        <v>37</v>
      </c>
      <c r="B114" s="64" t="s">
        <v>18</v>
      </c>
      <c r="C114" s="94">
        <v>6449.95</v>
      </c>
      <c r="D114" s="64" t="s">
        <v>18</v>
      </c>
      <c r="E114" s="18">
        <v>5469.78</v>
      </c>
      <c r="F114" s="41" t="s">
        <v>565</v>
      </c>
      <c r="G114" s="264">
        <v>5469.78</v>
      </c>
      <c r="H114" s="112">
        <v>42723</v>
      </c>
    </row>
    <row r="116" spans="1:9" x14ac:dyDescent="0.25">
      <c r="A116" s="66" t="s">
        <v>32</v>
      </c>
      <c r="B116" s="410" t="s">
        <v>31</v>
      </c>
      <c r="C116" s="410"/>
      <c r="D116" s="410" t="s">
        <v>30</v>
      </c>
      <c r="E116" s="410"/>
      <c r="F116" s="410"/>
    </row>
    <row r="117" spans="1:9" ht="45" x14ac:dyDescent="0.25">
      <c r="A117" s="95" t="s">
        <v>29</v>
      </c>
      <c r="B117" s="95" t="s">
        <v>28</v>
      </c>
      <c r="C117" s="96" t="s">
        <v>27</v>
      </c>
      <c r="D117" s="95" t="s">
        <v>26</v>
      </c>
      <c r="E117" s="96" t="s">
        <v>25</v>
      </c>
      <c r="F117" s="95" t="s">
        <v>24</v>
      </c>
      <c r="G117" s="305" t="s">
        <v>251</v>
      </c>
      <c r="H117" s="305" t="s">
        <v>250</v>
      </c>
    </row>
    <row r="118" spans="1:9" x14ac:dyDescent="0.25">
      <c r="A118" s="15" t="s">
        <v>21</v>
      </c>
      <c r="B118" s="18">
        <v>1994.76</v>
      </c>
      <c r="C118" s="18">
        <v>270190.24</v>
      </c>
      <c r="D118" s="18">
        <v>1991.57</v>
      </c>
      <c r="E118" s="18">
        <v>259721.91</v>
      </c>
      <c r="F118" s="41" t="s">
        <v>563</v>
      </c>
      <c r="G118" s="388" t="s">
        <v>562</v>
      </c>
      <c r="H118" s="389"/>
      <c r="I118" s="1" t="s">
        <v>693</v>
      </c>
    </row>
    <row r="119" spans="1:9" x14ac:dyDescent="0.25">
      <c r="A119" s="15" t="s">
        <v>130</v>
      </c>
      <c r="B119" s="18">
        <v>128.9</v>
      </c>
      <c r="C119" s="18">
        <v>12633.16</v>
      </c>
      <c r="D119" s="64" t="s">
        <v>18</v>
      </c>
      <c r="E119" s="64" t="s">
        <v>18</v>
      </c>
      <c r="F119" s="41" t="s">
        <v>127</v>
      </c>
      <c r="G119" s="390"/>
      <c r="H119" s="391"/>
    </row>
    <row r="120" spans="1:9" x14ac:dyDescent="0.25">
      <c r="A120" s="15" t="s">
        <v>20</v>
      </c>
      <c r="B120" s="18">
        <v>1991.57</v>
      </c>
      <c r="C120" s="94">
        <v>142795.57</v>
      </c>
      <c r="D120" s="18">
        <v>1991.57</v>
      </c>
      <c r="E120" s="94">
        <v>140813.35</v>
      </c>
      <c r="F120" s="411" t="s">
        <v>563</v>
      </c>
      <c r="G120" s="390"/>
      <c r="H120" s="391"/>
    </row>
    <row r="121" spans="1:9" x14ac:dyDescent="0.25">
      <c r="A121" s="15" t="s">
        <v>19</v>
      </c>
      <c r="B121" s="18">
        <v>1994.77</v>
      </c>
      <c r="C121" s="94">
        <v>95017.21</v>
      </c>
      <c r="D121" s="18">
        <v>1991.51</v>
      </c>
      <c r="E121" s="18">
        <v>79799.81</v>
      </c>
      <c r="F121" s="412"/>
      <c r="G121" s="390"/>
      <c r="H121" s="391"/>
    </row>
    <row r="122" spans="1:9" x14ac:dyDescent="0.25">
      <c r="A122" s="15" t="s">
        <v>66</v>
      </c>
      <c r="B122" s="18">
        <v>955.97</v>
      </c>
      <c r="C122" s="94">
        <v>0</v>
      </c>
      <c r="D122" s="18">
        <v>953.64</v>
      </c>
      <c r="E122" s="18">
        <v>0</v>
      </c>
      <c r="F122" s="412"/>
      <c r="G122" s="390"/>
      <c r="H122" s="391"/>
    </row>
    <row r="123" spans="1:9" x14ac:dyDescent="0.25">
      <c r="A123" s="15" t="s">
        <v>36</v>
      </c>
      <c r="B123" s="18">
        <v>268</v>
      </c>
      <c r="C123" s="94">
        <v>74662.12</v>
      </c>
      <c r="D123" s="18">
        <v>268</v>
      </c>
      <c r="E123" s="18">
        <v>73653.47</v>
      </c>
      <c r="F123" s="413"/>
      <c r="G123" s="398">
        <v>37331.06</v>
      </c>
      <c r="H123" s="399" t="s">
        <v>203</v>
      </c>
      <c r="I123" s="400" t="s">
        <v>786</v>
      </c>
    </row>
    <row r="124" spans="1:9" x14ac:dyDescent="0.25">
      <c r="A124" s="15" t="s">
        <v>16</v>
      </c>
      <c r="B124" s="18">
        <v>645.29999999999995</v>
      </c>
      <c r="C124" s="94">
        <v>6552</v>
      </c>
      <c r="D124" s="18">
        <v>33</v>
      </c>
      <c r="E124" s="18">
        <v>3003</v>
      </c>
      <c r="F124" s="41" t="s">
        <v>564</v>
      </c>
      <c r="G124" s="264">
        <v>3003</v>
      </c>
      <c r="H124" s="199">
        <v>42968</v>
      </c>
    </row>
    <row r="125" spans="1:9" x14ac:dyDescent="0.25">
      <c r="A125" s="15" t="s">
        <v>37</v>
      </c>
      <c r="B125" s="64" t="s">
        <v>18</v>
      </c>
      <c r="C125" s="94">
        <v>6340.87</v>
      </c>
      <c r="D125" s="64" t="s">
        <v>18</v>
      </c>
      <c r="E125" s="18">
        <v>6340.87</v>
      </c>
      <c r="F125" s="41" t="s">
        <v>563</v>
      </c>
      <c r="G125" s="392" t="s">
        <v>562</v>
      </c>
      <c r="H125" s="393"/>
      <c r="I125" s="1" t="s">
        <v>693</v>
      </c>
    </row>
    <row r="128" spans="1:9" x14ac:dyDescent="0.25">
      <c r="A128" s="11" t="s">
        <v>14</v>
      </c>
    </row>
    <row r="129" spans="1:7" x14ac:dyDescent="0.25">
      <c r="A129" s="405" t="s">
        <v>13</v>
      </c>
      <c r="B129" s="405"/>
      <c r="C129" s="405"/>
      <c r="D129" s="405"/>
    </row>
    <row r="130" spans="1:7" x14ac:dyDescent="0.25">
      <c r="A130" s="405" t="s">
        <v>126</v>
      </c>
      <c r="B130" s="405"/>
      <c r="C130" s="405"/>
      <c r="D130" s="405"/>
      <c r="E130" s="405"/>
    </row>
    <row r="131" spans="1:7" x14ac:dyDescent="0.25">
      <c r="A131" s="405" t="s">
        <v>125</v>
      </c>
      <c r="B131" s="405"/>
      <c r="C131" s="405"/>
      <c r="D131" s="405"/>
      <c r="E131" s="405"/>
      <c r="F131" s="405"/>
    </row>
    <row r="132" spans="1:7" x14ac:dyDescent="0.25">
      <c r="A132" s="405" t="s">
        <v>9</v>
      </c>
      <c r="B132" s="405"/>
      <c r="C132" s="405"/>
      <c r="D132" s="405"/>
      <c r="E132" s="405"/>
      <c r="F132" s="405"/>
    </row>
    <row r="133" spans="1:7" x14ac:dyDescent="0.25">
      <c r="A133" s="405" t="s">
        <v>10</v>
      </c>
      <c r="B133" s="405"/>
      <c r="C133" s="405"/>
      <c r="D133" s="405"/>
      <c r="E133" s="405"/>
      <c r="F133" s="405"/>
    </row>
    <row r="134" spans="1:7" x14ac:dyDescent="0.25">
      <c r="A134" s="405" t="s">
        <v>124</v>
      </c>
      <c r="B134" s="405"/>
      <c r="C134" s="405"/>
      <c r="D134" s="405"/>
      <c r="E134" s="405"/>
      <c r="F134" s="405"/>
      <c r="G134" s="405"/>
    </row>
    <row r="135" spans="1:7" x14ac:dyDescent="0.25">
      <c r="A135" s="405" t="s">
        <v>123</v>
      </c>
      <c r="B135" s="405"/>
      <c r="C135" s="405"/>
      <c r="D135" s="405"/>
    </row>
    <row r="136" spans="1:7" x14ac:dyDescent="0.25">
      <c r="A136" s="406" t="s">
        <v>7</v>
      </c>
      <c r="B136" s="406"/>
      <c r="C136" s="406"/>
      <c r="D136" s="406"/>
    </row>
    <row r="137" spans="1:7" x14ac:dyDescent="0.25">
      <c r="A137" s="406" t="s">
        <v>6</v>
      </c>
      <c r="B137" s="406"/>
      <c r="C137" s="406"/>
      <c r="D137" s="406"/>
    </row>
    <row r="138" spans="1:7" x14ac:dyDescent="0.25">
      <c r="A138" s="406" t="s">
        <v>5</v>
      </c>
      <c r="B138" s="406"/>
      <c r="C138" s="406"/>
      <c r="D138" s="406"/>
    </row>
    <row r="139" spans="1:7" x14ac:dyDescent="0.25">
      <c r="A139" s="406" t="s">
        <v>3</v>
      </c>
      <c r="B139" s="406"/>
      <c r="C139" s="406"/>
      <c r="D139" s="406"/>
      <c r="E139" s="406"/>
      <c r="F139" s="406"/>
    </row>
    <row r="140" spans="1:7" x14ac:dyDescent="0.25">
      <c r="A140" s="406" t="s">
        <v>122</v>
      </c>
      <c r="B140" s="406"/>
      <c r="C140" s="406"/>
      <c r="D140" s="406"/>
      <c r="E140" s="406"/>
      <c r="F140" s="406"/>
    </row>
    <row r="141" spans="1:7" x14ac:dyDescent="0.25">
      <c r="A141" s="406" t="s">
        <v>2</v>
      </c>
      <c r="B141" s="406"/>
      <c r="C141" s="406"/>
    </row>
    <row r="142" spans="1:7" x14ac:dyDescent="0.25">
      <c r="A142" s="406" t="s">
        <v>1</v>
      </c>
      <c r="B142" s="406"/>
      <c r="C142" s="406"/>
      <c r="D142" s="406"/>
    </row>
    <row r="144" spans="1:7" x14ac:dyDescent="0.25">
      <c r="A144" s="43" t="s">
        <v>294</v>
      </c>
    </row>
    <row r="146" spans="1:13" ht="75" x14ac:dyDescent="0.25">
      <c r="A146" s="133" t="s">
        <v>196</v>
      </c>
      <c r="B146" s="95" t="s">
        <v>195</v>
      </c>
      <c r="C146" s="95" t="s">
        <v>194</v>
      </c>
      <c r="D146" s="95" t="s">
        <v>193</v>
      </c>
      <c r="E146" s="134" t="s">
        <v>192</v>
      </c>
      <c r="F146" s="133" t="s">
        <v>191</v>
      </c>
    </row>
    <row r="147" spans="1:13" ht="30" x14ac:dyDescent="0.25">
      <c r="A147" s="261" t="s">
        <v>561</v>
      </c>
      <c r="B147" s="260">
        <v>43124</v>
      </c>
      <c r="C147" s="259">
        <v>17578.419999999998</v>
      </c>
      <c r="D147" s="258" t="s">
        <v>560</v>
      </c>
      <c r="E147" s="257">
        <v>2015.2016000000001</v>
      </c>
      <c r="F147" s="256" t="s">
        <v>559</v>
      </c>
    </row>
    <row r="148" spans="1:13" ht="30" x14ac:dyDescent="0.25">
      <c r="A148" s="75" t="s">
        <v>558</v>
      </c>
      <c r="B148" s="255">
        <v>42821</v>
      </c>
      <c r="C148" s="254">
        <v>2740.68</v>
      </c>
      <c r="D148" s="106" t="s">
        <v>557</v>
      </c>
      <c r="E148" s="253" t="s">
        <v>556</v>
      </c>
      <c r="F148" s="249" t="s">
        <v>182</v>
      </c>
    </row>
    <row r="149" spans="1:13" ht="30" x14ac:dyDescent="0.25">
      <c r="A149" s="249" t="s">
        <v>555</v>
      </c>
      <c r="B149" s="252">
        <v>42444</v>
      </c>
      <c r="C149" s="251">
        <v>950.09</v>
      </c>
      <c r="D149" s="106" t="s">
        <v>554</v>
      </c>
      <c r="E149" s="244">
        <v>2013</v>
      </c>
      <c r="F149" s="249" t="s">
        <v>182</v>
      </c>
    </row>
    <row r="150" spans="1:13" ht="30" x14ac:dyDescent="0.25">
      <c r="A150" s="243" t="s">
        <v>553</v>
      </c>
      <c r="B150" s="246">
        <v>42453</v>
      </c>
      <c r="C150" s="250">
        <v>2024.8</v>
      </c>
      <c r="D150" s="106" t="s">
        <v>552</v>
      </c>
      <c r="E150" s="244">
        <v>2014</v>
      </c>
      <c r="F150" s="249" t="s">
        <v>182</v>
      </c>
    </row>
    <row r="151" spans="1:13" ht="30" x14ac:dyDescent="0.25">
      <c r="A151" s="247" t="s">
        <v>21</v>
      </c>
      <c r="B151" s="246">
        <v>39708</v>
      </c>
      <c r="C151" s="64">
        <v>408.51</v>
      </c>
      <c r="D151" s="248" t="s">
        <v>551</v>
      </c>
      <c r="E151" s="244">
        <v>2007</v>
      </c>
      <c r="F151" s="243" t="s">
        <v>549</v>
      </c>
    </row>
    <row r="152" spans="1:13" ht="30" x14ac:dyDescent="0.25">
      <c r="A152" s="247" t="s">
        <v>50</v>
      </c>
      <c r="B152" s="246">
        <v>39708</v>
      </c>
      <c r="C152" s="64">
        <v>419.84</v>
      </c>
      <c r="D152" s="245" t="s">
        <v>550</v>
      </c>
      <c r="E152" s="244">
        <v>2007</v>
      </c>
      <c r="F152" s="243" t="s">
        <v>549</v>
      </c>
    </row>
    <row r="153" spans="1:13" x14ac:dyDescent="0.25">
      <c r="A153" s="239"/>
      <c r="B153" s="240"/>
      <c r="C153" s="242"/>
      <c r="D153" s="242"/>
      <c r="E153" s="241"/>
      <c r="F153" s="241"/>
      <c r="G153" s="241"/>
      <c r="H153" s="241"/>
      <c r="I153" s="241"/>
      <c r="J153" s="241"/>
      <c r="K153" s="240"/>
      <c r="L153" s="239"/>
      <c r="M153" s="4"/>
    </row>
    <row r="154" spans="1:13" x14ac:dyDescent="0.25">
      <c r="A154" s="231"/>
      <c r="B154" s="231"/>
      <c r="C154" s="238"/>
      <c r="D154" s="237"/>
      <c r="E154" s="237"/>
      <c r="F154" s="225"/>
      <c r="G154" s="225"/>
      <c r="H154" s="225"/>
      <c r="I154" s="225"/>
      <c r="J154" s="225"/>
      <c r="K154" s="89"/>
      <c r="L154" s="236"/>
      <c r="M154" s="223"/>
    </row>
    <row r="155" spans="1:13" x14ac:dyDescent="0.25">
      <c r="A155" s="235"/>
      <c r="B155" s="234"/>
      <c r="C155" s="224"/>
      <c r="D155" s="233"/>
      <c r="E155" s="233"/>
      <c r="F155" s="225"/>
      <c r="G155" s="5"/>
      <c r="H155" s="5"/>
      <c r="I155" s="225"/>
      <c r="J155" s="225"/>
      <c r="K155" s="225"/>
      <c r="L155" s="224"/>
      <c r="M155" s="223"/>
    </row>
    <row r="156" spans="1:13" x14ac:dyDescent="0.25">
      <c r="A156" s="232"/>
      <c r="B156" s="231"/>
      <c r="C156" s="230"/>
      <c r="D156" s="229"/>
      <c r="E156" s="229"/>
      <c r="F156" s="225"/>
      <c r="G156" s="228"/>
      <c r="H156" s="5"/>
      <c r="I156" s="225"/>
      <c r="J156" s="225"/>
      <c r="K156" s="225"/>
      <c r="L156" s="224"/>
      <c r="M156" s="223"/>
    </row>
    <row r="157" spans="1:13" x14ac:dyDescent="0.25">
      <c r="A157" s="227"/>
      <c r="B157" s="218"/>
      <c r="C157" s="218"/>
      <c r="D157" s="217"/>
      <c r="E157" s="55"/>
      <c r="F157" s="216"/>
      <c r="G157" s="4"/>
      <c r="H157" s="4"/>
      <c r="I157" s="4"/>
      <c r="J157" s="225"/>
      <c r="K157" s="225"/>
      <c r="L157" s="224"/>
      <c r="M157" s="223"/>
    </row>
    <row r="158" spans="1:13" x14ac:dyDescent="0.25">
      <c r="A158" s="227"/>
      <c r="B158" s="218"/>
      <c r="C158" s="218"/>
      <c r="D158" s="226"/>
      <c r="E158" s="55"/>
      <c r="F158" s="216"/>
      <c r="G158" s="4"/>
      <c r="H158" s="4"/>
      <c r="I158" s="4"/>
      <c r="J158" s="225"/>
      <c r="K158" s="225"/>
      <c r="L158" s="224"/>
      <c r="M158" s="223"/>
    </row>
    <row r="159" spans="1:13" x14ac:dyDescent="0.25">
      <c r="A159" s="227"/>
      <c r="B159" s="218"/>
      <c r="C159" s="218"/>
      <c r="D159" s="217"/>
      <c r="E159" s="55"/>
      <c r="F159" s="216"/>
      <c r="G159" s="4"/>
      <c r="H159" s="4"/>
      <c r="I159" s="4"/>
      <c r="J159" s="225"/>
      <c r="K159" s="225"/>
      <c r="L159" s="224"/>
      <c r="M159" s="223"/>
    </row>
    <row r="160" spans="1:13" x14ac:dyDescent="0.25">
      <c r="A160" s="227"/>
      <c r="B160" s="218"/>
      <c r="C160" s="218"/>
      <c r="D160" s="226"/>
      <c r="E160" s="55"/>
      <c r="F160" s="216"/>
      <c r="G160" s="4"/>
      <c r="H160" s="4"/>
      <c r="I160" s="4"/>
      <c r="J160" s="225"/>
      <c r="K160" s="225"/>
      <c r="L160" s="224"/>
      <c r="M160" s="223"/>
    </row>
  </sheetData>
  <mergeCells count="57">
    <mergeCell ref="A1:F1"/>
    <mergeCell ref="B3:C3"/>
    <mergeCell ref="D3:F3"/>
    <mergeCell ref="F5:F7"/>
    <mergeCell ref="B39:C39"/>
    <mergeCell ref="D39:F39"/>
    <mergeCell ref="B9:C9"/>
    <mergeCell ref="D9:F9"/>
    <mergeCell ref="F12:F14"/>
    <mergeCell ref="B17:C17"/>
    <mergeCell ref="B55:C55"/>
    <mergeCell ref="D55:F55"/>
    <mergeCell ref="D17:F17"/>
    <mergeCell ref="F19:F21"/>
    <mergeCell ref="B24:C24"/>
    <mergeCell ref="D24:F24"/>
    <mergeCell ref="B31:C31"/>
    <mergeCell ref="D31:F31"/>
    <mergeCell ref="F33:F35"/>
    <mergeCell ref="F41:F43"/>
    <mergeCell ref="B46:C46"/>
    <mergeCell ref="D46:F46"/>
    <mergeCell ref="F50:F52"/>
    <mergeCell ref="F59:F61"/>
    <mergeCell ref="B64:C64"/>
    <mergeCell ref="D64:F64"/>
    <mergeCell ref="F68:F70"/>
    <mergeCell ref="B73:C73"/>
    <mergeCell ref="D73:F73"/>
    <mergeCell ref="B116:C116"/>
    <mergeCell ref="D116:F116"/>
    <mergeCell ref="F120:F123"/>
    <mergeCell ref="A129:D129"/>
    <mergeCell ref="F77:F79"/>
    <mergeCell ref="B82:C82"/>
    <mergeCell ref="D82:F82"/>
    <mergeCell ref="F86:F88"/>
    <mergeCell ref="B92:C92"/>
    <mergeCell ref="D92:F92"/>
    <mergeCell ref="F96:F100"/>
    <mergeCell ref="B104:C104"/>
    <mergeCell ref="D104:F104"/>
    <mergeCell ref="F108:F110"/>
    <mergeCell ref="F111:F112"/>
    <mergeCell ref="A141:C141"/>
    <mergeCell ref="A142:D142"/>
    <mergeCell ref="A134:G134"/>
    <mergeCell ref="A135:D135"/>
    <mergeCell ref="A136:D136"/>
    <mergeCell ref="A137:D137"/>
    <mergeCell ref="A138:D138"/>
    <mergeCell ref="A139:F139"/>
    <mergeCell ref="A130:E130"/>
    <mergeCell ref="A131:F131"/>
    <mergeCell ref="A132:F132"/>
    <mergeCell ref="A133:F133"/>
    <mergeCell ref="A140:F140"/>
  </mergeCells>
  <pageMargins left="0.7" right="0.7" top="0.75" bottom="0.75" header="0.3" footer="0.3"/>
  <pageSetup scale="76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0"/>
  <sheetViews>
    <sheetView zoomScaleNormal="100" workbookViewId="0">
      <selection activeCell="H22" sqref="A22:H22"/>
    </sheetView>
  </sheetViews>
  <sheetFormatPr defaultColWidth="9.140625" defaultRowHeight="15" x14ac:dyDescent="0.25"/>
  <cols>
    <col min="1" max="1" width="15.5703125" style="44" customWidth="1"/>
    <col min="2" max="2" width="20.28515625" style="44" customWidth="1"/>
    <col min="3" max="3" width="14.42578125" style="44" bestFit="1" customWidth="1"/>
    <col min="4" max="4" width="13.7109375" style="44" customWidth="1"/>
    <col min="5" max="5" width="14.42578125" style="44" bestFit="1" customWidth="1"/>
    <col min="6" max="6" width="36.42578125" style="44" bestFit="1" customWidth="1"/>
    <col min="7" max="7" width="14.140625" style="44" customWidth="1"/>
    <col min="8" max="8" width="12.7109375" style="44" customWidth="1"/>
    <col min="9" max="9" width="16.7109375" style="44" bestFit="1" customWidth="1"/>
    <col min="10" max="10" width="12.85546875" style="44" bestFit="1" customWidth="1"/>
    <col min="11" max="11" width="11.85546875" style="44" bestFit="1" customWidth="1"/>
    <col min="12" max="16384" width="9.140625" style="44"/>
  </cols>
  <sheetData>
    <row r="1" spans="1:11" x14ac:dyDescent="0.25">
      <c r="A1" s="54" t="s">
        <v>635</v>
      </c>
      <c r="B1" s="54"/>
      <c r="C1" s="54"/>
      <c r="D1" s="54"/>
      <c r="E1" s="54"/>
      <c r="F1" s="54"/>
    </row>
    <row r="3" spans="1:11" x14ac:dyDescent="0.25">
      <c r="A3" s="52" t="s">
        <v>92</v>
      </c>
      <c r="B3" s="408" t="s">
        <v>31</v>
      </c>
      <c r="C3" s="408"/>
      <c r="D3" s="408" t="s">
        <v>30</v>
      </c>
      <c r="E3" s="408"/>
      <c r="F3" s="408"/>
    </row>
    <row r="4" spans="1:11" ht="49.5" customHeight="1" x14ac:dyDescent="0.25">
      <c r="A4" s="50" t="s">
        <v>29</v>
      </c>
      <c r="B4" s="50" t="s">
        <v>28</v>
      </c>
      <c r="C4" s="51" t="s">
        <v>80</v>
      </c>
      <c r="D4" s="50" t="s">
        <v>26</v>
      </c>
      <c r="E4" s="51" t="s">
        <v>79</v>
      </c>
      <c r="F4" s="50" t="s">
        <v>24</v>
      </c>
      <c r="G4" s="305" t="s">
        <v>251</v>
      </c>
      <c r="H4" s="305" t="s">
        <v>250</v>
      </c>
    </row>
    <row r="5" spans="1:11" x14ac:dyDescent="0.25">
      <c r="A5" s="144" t="s">
        <v>21</v>
      </c>
      <c r="B5" s="136">
        <v>1762.29</v>
      </c>
      <c r="C5" s="161">
        <v>3116874.21</v>
      </c>
      <c r="D5" s="136">
        <v>1758.49</v>
      </c>
      <c r="E5" s="161">
        <v>3110153.34</v>
      </c>
      <c r="F5" s="287" t="s">
        <v>634</v>
      </c>
      <c r="G5" s="161">
        <v>3110153.34</v>
      </c>
      <c r="H5" s="317">
        <v>38349</v>
      </c>
      <c r="I5" s="164"/>
    </row>
    <row r="6" spans="1:11" x14ac:dyDescent="0.25">
      <c r="A6" s="144" t="s">
        <v>50</v>
      </c>
      <c r="B6" s="136">
        <v>1762.29</v>
      </c>
      <c r="C6" s="161">
        <v>4351968.17</v>
      </c>
      <c r="D6" s="136">
        <v>1758.49</v>
      </c>
      <c r="E6" s="161">
        <v>4323775.97</v>
      </c>
      <c r="F6" s="287" t="s">
        <v>634</v>
      </c>
      <c r="G6" s="161">
        <v>4323775.97</v>
      </c>
      <c r="H6" s="317">
        <v>38349</v>
      </c>
      <c r="I6" s="164"/>
      <c r="K6" s="156"/>
    </row>
    <row r="7" spans="1:11" x14ac:dyDescent="0.25">
      <c r="A7" s="144" t="s">
        <v>73</v>
      </c>
      <c r="B7" s="136">
        <v>529.35</v>
      </c>
      <c r="C7" s="158">
        <v>934212.77</v>
      </c>
      <c r="D7" s="136">
        <v>479.65</v>
      </c>
      <c r="E7" s="158">
        <v>846500.7</v>
      </c>
      <c r="F7" s="287" t="s">
        <v>634</v>
      </c>
      <c r="G7" s="158">
        <v>846500.7</v>
      </c>
      <c r="H7" s="317">
        <v>38349</v>
      </c>
      <c r="I7" s="164"/>
    </row>
    <row r="8" spans="1:11" x14ac:dyDescent="0.25">
      <c r="C8" s="53"/>
      <c r="E8" s="53"/>
      <c r="I8" s="164"/>
    </row>
    <row r="9" spans="1:11" x14ac:dyDescent="0.25">
      <c r="A9" s="52" t="s">
        <v>90</v>
      </c>
      <c r="B9" s="408" t="s">
        <v>31</v>
      </c>
      <c r="C9" s="408"/>
      <c r="D9" s="408" t="s">
        <v>30</v>
      </c>
      <c r="E9" s="408"/>
      <c r="F9" s="408"/>
      <c r="I9" s="164"/>
    </row>
    <row r="10" spans="1:11" ht="45" x14ac:dyDescent="0.25">
      <c r="A10" s="50" t="s">
        <v>29</v>
      </c>
      <c r="B10" s="50" t="s">
        <v>28</v>
      </c>
      <c r="C10" s="51" t="s">
        <v>80</v>
      </c>
      <c r="D10" s="50" t="s">
        <v>26</v>
      </c>
      <c r="E10" s="51" t="s">
        <v>79</v>
      </c>
      <c r="F10" s="50" t="s">
        <v>24</v>
      </c>
      <c r="G10" s="305" t="s">
        <v>251</v>
      </c>
      <c r="H10" s="305" t="s">
        <v>250</v>
      </c>
      <c r="I10" s="164"/>
    </row>
    <row r="11" spans="1:11" x14ac:dyDescent="0.25">
      <c r="A11" s="144" t="s">
        <v>21</v>
      </c>
      <c r="B11" s="136">
        <v>1798.7</v>
      </c>
      <c r="C11" s="161">
        <v>3776730.39</v>
      </c>
      <c r="D11" s="136">
        <v>1798.7</v>
      </c>
      <c r="E11" s="161">
        <v>3776730.39</v>
      </c>
      <c r="F11" s="136" t="s">
        <v>632</v>
      </c>
      <c r="G11" s="161">
        <v>3776730.39</v>
      </c>
      <c r="H11" s="317">
        <v>38702</v>
      </c>
      <c r="I11" s="164"/>
    </row>
    <row r="12" spans="1:11" x14ac:dyDescent="0.25">
      <c r="A12" s="144" t="s">
        <v>89</v>
      </c>
      <c r="B12" s="286">
        <v>1798.7</v>
      </c>
      <c r="C12" s="143">
        <v>40560.69</v>
      </c>
      <c r="D12" s="136">
        <v>1798.7</v>
      </c>
      <c r="E12" s="161">
        <v>40560.69</v>
      </c>
      <c r="F12" s="136" t="s">
        <v>633</v>
      </c>
      <c r="G12" s="161">
        <v>40560.69</v>
      </c>
      <c r="H12" s="317">
        <v>39272</v>
      </c>
      <c r="I12" s="164"/>
    </row>
    <row r="13" spans="1:11" x14ac:dyDescent="0.25">
      <c r="A13" s="144" t="s">
        <v>50</v>
      </c>
      <c r="B13" s="136">
        <v>1798.7</v>
      </c>
      <c r="C13" s="161">
        <v>4531815.0999999996</v>
      </c>
      <c r="D13" s="136">
        <v>1798.7</v>
      </c>
      <c r="E13" s="161">
        <v>4531815.0999999996</v>
      </c>
      <c r="F13" s="136" t="s">
        <v>632</v>
      </c>
      <c r="G13" s="161">
        <v>4531815.0999999996</v>
      </c>
      <c r="H13" s="317">
        <v>38702</v>
      </c>
      <c r="I13" s="164"/>
    </row>
    <row r="14" spans="1:11" x14ac:dyDescent="0.25">
      <c r="A14" s="144" t="s">
        <v>73</v>
      </c>
      <c r="B14" s="272">
        <v>534.37</v>
      </c>
      <c r="C14" s="161">
        <v>1452097.05</v>
      </c>
      <c r="D14" s="272">
        <v>491.72</v>
      </c>
      <c r="E14" s="161">
        <v>1315004.21</v>
      </c>
      <c r="F14" s="136" t="s">
        <v>632</v>
      </c>
      <c r="G14" s="161">
        <v>1315004.21</v>
      </c>
      <c r="H14" s="317">
        <v>38702</v>
      </c>
      <c r="I14" s="164"/>
    </row>
    <row r="15" spans="1:11" x14ac:dyDescent="0.25">
      <c r="A15" s="144" t="s">
        <v>83</v>
      </c>
      <c r="B15" s="272">
        <v>98</v>
      </c>
      <c r="C15" s="161">
        <v>421400</v>
      </c>
      <c r="D15" s="272">
        <v>98</v>
      </c>
      <c r="E15" s="161">
        <v>421400</v>
      </c>
      <c r="F15" s="136" t="s">
        <v>787</v>
      </c>
      <c r="G15" s="161">
        <v>421400</v>
      </c>
      <c r="H15" s="317">
        <v>38800</v>
      </c>
      <c r="I15" s="164"/>
    </row>
    <row r="16" spans="1:11" x14ac:dyDescent="0.25">
      <c r="C16" s="53"/>
      <c r="E16" s="53"/>
      <c r="I16" s="164"/>
    </row>
    <row r="17" spans="1:9" x14ac:dyDescent="0.25">
      <c r="A17" s="52" t="s">
        <v>85</v>
      </c>
      <c r="B17" s="408" t="s">
        <v>31</v>
      </c>
      <c r="C17" s="408"/>
      <c r="D17" s="408" t="s">
        <v>30</v>
      </c>
      <c r="E17" s="408"/>
      <c r="F17" s="408"/>
      <c r="I17" s="164"/>
    </row>
    <row r="18" spans="1:9" ht="45" x14ac:dyDescent="0.25">
      <c r="A18" s="50" t="s">
        <v>29</v>
      </c>
      <c r="B18" s="50" t="s">
        <v>28</v>
      </c>
      <c r="C18" s="51" t="s">
        <v>80</v>
      </c>
      <c r="D18" s="50" t="s">
        <v>26</v>
      </c>
      <c r="E18" s="51" t="s">
        <v>79</v>
      </c>
      <c r="F18" s="50" t="s">
        <v>24</v>
      </c>
      <c r="G18" s="305" t="s">
        <v>251</v>
      </c>
      <c r="H18" s="305" t="s">
        <v>250</v>
      </c>
      <c r="I18" s="164"/>
    </row>
    <row r="19" spans="1:9" x14ac:dyDescent="0.25">
      <c r="A19" s="144" t="s">
        <v>21</v>
      </c>
      <c r="B19" s="136">
        <v>1806.42</v>
      </c>
      <c r="C19" s="161">
        <v>4443666.75</v>
      </c>
      <c r="D19" s="136">
        <v>1789.95</v>
      </c>
      <c r="E19" s="161">
        <v>4403151.7</v>
      </c>
      <c r="F19" s="136" t="s">
        <v>631</v>
      </c>
      <c r="G19" s="161">
        <v>4403151.7</v>
      </c>
      <c r="H19" s="317">
        <v>39058</v>
      </c>
      <c r="I19" s="156"/>
    </row>
    <row r="20" spans="1:9" x14ac:dyDescent="0.25">
      <c r="A20" s="144" t="s">
        <v>50</v>
      </c>
      <c r="B20" s="136">
        <v>1806.42</v>
      </c>
      <c r="C20" s="161">
        <v>4641483.66</v>
      </c>
      <c r="D20" s="136">
        <v>1757.01</v>
      </c>
      <c r="E20" s="285">
        <v>4514351.7300000004</v>
      </c>
      <c r="F20" s="136" t="s">
        <v>631</v>
      </c>
      <c r="G20" s="161">
        <v>4514351.7300000004</v>
      </c>
      <c r="H20" s="317">
        <v>39058</v>
      </c>
    </row>
    <row r="21" spans="1:9" x14ac:dyDescent="0.25">
      <c r="A21" s="144" t="s">
        <v>73</v>
      </c>
      <c r="B21" s="272">
        <v>513.72</v>
      </c>
      <c r="C21" s="161">
        <v>1126562.28</v>
      </c>
      <c r="D21" s="272">
        <v>462.09</v>
      </c>
      <c r="E21" s="161">
        <v>1013340.26</v>
      </c>
      <c r="F21" s="136" t="s">
        <v>631</v>
      </c>
      <c r="G21" s="161">
        <v>1013340.26</v>
      </c>
      <c r="H21" s="317">
        <v>39058</v>
      </c>
    </row>
    <row r="22" spans="1:9" x14ac:dyDescent="0.25">
      <c r="A22" s="144" t="s">
        <v>83</v>
      </c>
      <c r="B22" s="272">
        <v>98</v>
      </c>
      <c r="C22" s="161">
        <v>421400</v>
      </c>
      <c r="D22" s="272">
        <v>96</v>
      </c>
      <c r="E22" s="161">
        <v>404213.76000000001</v>
      </c>
      <c r="F22" s="136" t="s">
        <v>788</v>
      </c>
      <c r="G22" s="161">
        <v>404213.76000000001</v>
      </c>
      <c r="H22" s="317">
        <v>39052</v>
      </c>
    </row>
    <row r="23" spans="1:9" x14ac:dyDescent="0.25">
      <c r="C23" s="53"/>
      <c r="E23" s="53"/>
    </row>
    <row r="24" spans="1:9" x14ac:dyDescent="0.25">
      <c r="A24" s="52" t="s">
        <v>81</v>
      </c>
      <c r="B24" s="408" t="s">
        <v>31</v>
      </c>
      <c r="C24" s="408"/>
      <c r="D24" s="408" t="s">
        <v>30</v>
      </c>
      <c r="E24" s="408"/>
      <c r="F24" s="408"/>
    </row>
    <row r="25" spans="1:9" ht="45" x14ac:dyDescent="0.25">
      <c r="A25" s="50" t="s">
        <v>29</v>
      </c>
      <c r="B25" s="50" t="s">
        <v>28</v>
      </c>
      <c r="C25" s="51" t="s">
        <v>80</v>
      </c>
      <c r="D25" s="50" t="s">
        <v>26</v>
      </c>
      <c r="E25" s="51" t="s">
        <v>79</v>
      </c>
      <c r="F25" s="50" t="s">
        <v>24</v>
      </c>
      <c r="G25" s="305" t="s">
        <v>251</v>
      </c>
      <c r="H25" s="305" t="s">
        <v>250</v>
      </c>
    </row>
    <row r="26" spans="1:9" x14ac:dyDescent="0.25">
      <c r="A26" s="144" t="s">
        <v>21</v>
      </c>
      <c r="B26" s="276">
        <v>1819.26</v>
      </c>
      <c r="C26" s="161">
        <v>4644916.4400000004</v>
      </c>
      <c r="D26" s="276">
        <v>1819.26</v>
      </c>
      <c r="E26" s="161">
        <v>4644916.4400000004</v>
      </c>
      <c r="F26" s="136" t="s">
        <v>630</v>
      </c>
      <c r="G26" s="161">
        <v>4644916.4400000004</v>
      </c>
      <c r="H26" s="317">
        <v>39430</v>
      </c>
      <c r="I26" s="156"/>
    </row>
    <row r="27" spans="1:9" x14ac:dyDescent="0.25">
      <c r="A27" s="144" t="s">
        <v>50</v>
      </c>
      <c r="B27" s="276">
        <v>1819.26</v>
      </c>
      <c r="C27" s="161">
        <v>4767205.74</v>
      </c>
      <c r="D27" s="276">
        <v>1819.26</v>
      </c>
      <c r="E27" s="161">
        <v>4767205.74</v>
      </c>
      <c r="F27" s="136" t="s">
        <v>630</v>
      </c>
      <c r="G27" s="161">
        <v>4767205.74</v>
      </c>
      <c r="H27" s="317">
        <v>39430</v>
      </c>
    </row>
    <row r="28" spans="1:9" x14ac:dyDescent="0.25">
      <c r="A28" s="144" t="s">
        <v>73</v>
      </c>
      <c r="B28" s="276">
        <v>519.13</v>
      </c>
      <c r="C28" s="161">
        <v>1006369.84</v>
      </c>
      <c r="D28" s="276">
        <v>473.63</v>
      </c>
      <c r="E28" s="161">
        <v>905389.73</v>
      </c>
      <c r="F28" s="136" t="s">
        <v>630</v>
      </c>
      <c r="G28" s="161">
        <v>905389.73</v>
      </c>
      <c r="H28" s="317">
        <v>39430</v>
      </c>
    </row>
    <row r="29" spans="1:9" x14ac:dyDescent="0.25">
      <c r="A29" s="144" t="s">
        <v>16</v>
      </c>
      <c r="B29" s="284">
        <v>466.29700000000003</v>
      </c>
      <c r="C29" s="161">
        <v>2005077.1</v>
      </c>
      <c r="D29" s="272">
        <v>451.9</v>
      </c>
      <c r="E29" s="161">
        <v>1943170</v>
      </c>
      <c r="F29" s="136" t="s">
        <v>629</v>
      </c>
      <c r="G29" s="161">
        <v>1943170</v>
      </c>
      <c r="H29" s="317">
        <v>39503</v>
      </c>
    </row>
    <row r="30" spans="1:9" x14ac:dyDescent="0.25">
      <c r="C30" s="53"/>
      <c r="E30" s="53"/>
    </row>
    <row r="31" spans="1:9" x14ac:dyDescent="0.25">
      <c r="A31" s="52" t="s">
        <v>75</v>
      </c>
      <c r="B31" s="408" t="s">
        <v>31</v>
      </c>
      <c r="C31" s="408"/>
      <c r="D31" s="408" t="s">
        <v>30</v>
      </c>
      <c r="E31" s="408"/>
      <c r="F31" s="408"/>
    </row>
    <row r="32" spans="1:9" ht="45" x14ac:dyDescent="0.25">
      <c r="A32" s="50" t="s">
        <v>29</v>
      </c>
      <c r="B32" s="50" t="s">
        <v>28</v>
      </c>
      <c r="C32" s="51" t="s">
        <v>27</v>
      </c>
      <c r="D32" s="50" t="s">
        <v>26</v>
      </c>
      <c r="E32" s="51" t="s">
        <v>25</v>
      </c>
      <c r="F32" s="50" t="s">
        <v>24</v>
      </c>
      <c r="G32" s="373" t="s">
        <v>251</v>
      </c>
      <c r="H32" s="373" t="s">
        <v>250</v>
      </c>
      <c r="I32" s="305" t="s">
        <v>783</v>
      </c>
    </row>
    <row r="33" spans="1:10" x14ac:dyDescent="0.25">
      <c r="A33" s="144" t="s">
        <v>21</v>
      </c>
      <c r="B33" s="276">
        <v>1832.55</v>
      </c>
      <c r="C33" s="161">
        <v>177097.63</v>
      </c>
      <c r="D33" s="276">
        <v>1832.55</v>
      </c>
      <c r="E33" s="161">
        <v>177097.63</v>
      </c>
      <c r="F33" s="136" t="s">
        <v>628</v>
      </c>
      <c r="G33" s="348">
        <v>177097.63</v>
      </c>
      <c r="H33" s="33">
        <v>39797</v>
      </c>
      <c r="I33" s="395">
        <v>5366058.1900000004</v>
      </c>
    </row>
    <row r="34" spans="1:10" s="309" customFormat="1" x14ac:dyDescent="0.25">
      <c r="A34" s="306" t="s">
        <v>50</v>
      </c>
      <c r="B34" s="307">
        <v>1832.55</v>
      </c>
      <c r="C34" s="163">
        <v>159398.34</v>
      </c>
      <c r="D34" s="307">
        <v>1832.55</v>
      </c>
      <c r="E34" s="163">
        <v>159399.81</v>
      </c>
      <c r="F34" s="308" t="s">
        <v>628</v>
      </c>
      <c r="G34" s="348">
        <v>159399.81</v>
      </c>
      <c r="H34" s="33">
        <v>39797</v>
      </c>
      <c r="I34" s="396">
        <v>4802078.7</v>
      </c>
    </row>
    <row r="35" spans="1:10" x14ac:dyDescent="0.25">
      <c r="A35" s="144" t="s">
        <v>73</v>
      </c>
      <c r="B35" s="272">
        <v>522.73</v>
      </c>
      <c r="C35" s="161">
        <v>29084.7</v>
      </c>
      <c r="D35" s="272">
        <v>463.58</v>
      </c>
      <c r="E35" s="161">
        <v>25793.59</v>
      </c>
      <c r="F35" s="136" t="s">
        <v>628</v>
      </c>
      <c r="G35" s="348">
        <v>25793.59</v>
      </c>
      <c r="H35" s="33">
        <v>39797</v>
      </c>
      <c r="I35" s="395">
        <v>781545.78</v>
      </c>
    </row>
    <row r="36" spans="1:10" x14ac:dyDescent="0.25">
      <c r="A36" s="144" t="s">
        <v>16</v>
      </c>
      <c r="B36" s="272">
        <v>451.3</v>
      </c>
      <c r="C36" s="161">
        <v>62838.6</v>
      </c>
      <c r="D36" s="283">
        <v>430.5</v>
      </c>
      <c r="E36" s="282">
        <v>59942.82</v>
      </c>
      <c r="F36" s="136" t="s">
        <v>627</v>
      </c>
      <c r="G36" s="394">
        <v>59942.82</v>
      </c>
      <c r="H36" s="33">
        <v>39779</v>
      </c>
      <c r="I36" s="395">
        <v>1816267.45</v>
      </c>
    </row>
    <row r="37" spans="1:10" x14ac:dyDescent="0.25">
      <c r="A37" s="144"/>
      <c r="B37" s="272"/>
      <c r="C37" s="161"/>
      <c r="D37" s="272"/>
      <c r="E37" s="161"/>
      <c r="F37" s="136"/>
    </row>
    <row r="38" spans="1:10" x14ac:dyDescent="0.25">
      <c r="A38" s="280" t="s">
        <v>68</v>
      </c>
      <c r="B38" s="281"/>
      <c r="C38" s="279"/>
      <c r="D38" s="281"/>
      <c r="E38" s="279"/>
      <c r="F38" s="277"/>
      <c r="J38" s="156"/>
    </row>
    <row r="39" spans="1:10" x14ac:dyDescent="0.25">
      <c r="C39" s="53"/>
      <c r="E39" s="53"/>
    </row>
    <row r="40" spans="1:10" x14ac:dyDescent="0.25">
      <c r="A40" s="52" t="s">
        <v>67</v>
      </c>
      <c r="B40" s="408" t="s">
        <v>31</v>
      </c>
      <c r="C40" s="408"/>
      <c r="D40" s="408" t="s">
        <v>30</v>
      </c>
      <c r="E40" s="408"/>
      <c r="F40" s="408"/>
    </row>
    <row r="41" spans="1:10" ht="45" x14ac:dyDescent="0.25">
      <c r="A41" s="50" t="s">
        <v>29</v>
      </c>
      <c r="B41" s="50" t="s">
        <v>28</v>
      </c>
      <c r="C41" s="51" t="s">
        <v>27</v>
      </c>
      <c r="D41" s="50" t="s">
        <v>26</v>
      </c>
      <c r="E41" s="51" t="s">
        <v>25</v>
      </c>
      <c r="F41" s="50" t="s">
        <v>24</v>
      </c>
      <c r="G41" s="305" t="s">
        <v>251</v>
      </c>
      <c r="H41" s="305" t="s">
        <v>250</v>
      </c>
    </row>
    <row r="42" spans="1:10" x14ac:dyDescent="0.25">
      <c r="A42" s="144" t="s">
        <v>21</v>
      </c>
      <c r="B42" s="276">
        <v>1830.58</v>
      </c>
      <c r="C42" s="161">
        <v>222598.53</v>
      </c>
      <c r="D42" s="276">
        <v>1829.68</v>
      </c>
      <c r="E42" s="161">
        <v>222489.09</v>
      </c>
      <c r="F42" s="136" t="s">
        <v>626</v>
      </c>
      <c r="G42" s="161">
        <v>222489.09</v>
      </c>
      <c r="H42" s="317">
        <v>40157</v>
      </c>
    </row>
    <row r="43" spans="1:10" x14ac:dyDescent="0.25">
      <c r="A43" s="144" t="s">
        <v>50</v>
      </c>
      <c r="B43" s="276">
        <v>1830.58</v>
      </c>
      <c r="C43" s="161">
        <v>159226.75</v>
      </c>
      <c r="D43" s="276">
        <v>1829.68</v>
      </c>
      <c r="E43" s="161">
        <v>159148.35999999999</v>
      </c>
      <c r="F43" s="136" t="s">
        <v>626</v>
      </c>
      <c r="G43" s="161">
        <v>159148.35999999999</v>
      </c>
      <c r="H43" s="317">
        <v>40157</v>
      </c>
    </row>
    <row r="44" spans="1:10" x14ac:dyDescent="0.25">
      <c r="A44" s="144" t="s">
        <v>66</v>
      </c>
      <c r="B44" s="276">
        <v>590.09</v>
      </c>
      <c r="C44" s="135">
        <v>18882.88</v>
      </c>
      <c r="D44" s="276">
        <v>590.09</v>
      </c>
      <c r="E44" s="161">
        <v>18882.88</v>
      </c>
      <c r="F44" s="136" t="s">
        <v>626</v>
      </c>
      <c r="G44" s="161">
        <v>18882.88</v>
      </c>
      <c r="H44" s="317">
        <v>40157</v>
      </c>
    </row>
    <row r="45" spans="1:10" x14ac:dyDescent="0.25">
      <c r="A45" s="144" t="s">
        <v>16</v>
      </c>
      <c r="B45" s="272">
        <v>451.3</v>
      </c>
      <c r="C45" s="161">
        <v>66791.960000000006</v>
      </c>
      <c r="D45" s="272">
        <v>422.5</v>
      </c>
      <c r="E45" s="161">
        <v>62530</v>
      </c>
      <c r="F45" s="136" t="s">
        <v>625</v>
      </c>
      <c r="G45" s="161">
        <v>62530</v>
      </c>
      <c r="H45" s="317">
        <v>40058</v>
      </c>
    </row>
    <row r="46" spans="1:10" x14ac:dyDescent="0.25">
      <c r="C46" s="53"/>
      <c r="E46" s="53"/>
    </row>
    <row r="47" spans="1:10" x14ac:dyDescent="0.25">
      <c r="A47" s="52" t="s">
        <v>63</v>
      </c>
      <c r="B47" s="408" t="s">
        <v>31</v>
      </c>
      <c r="C47" s="408"/>
      <c r="D47" s="408" t="s">
        <v>30</v>
      </c>
      <c r="E47" s="408"/>
      <c r="F47" s="408"/>
    </row>
    <row r="48" spans="1:10" ht="45" x14ac:dyDescent="0.25">
      <c r="A48" s="50" t="s">
        <v>29</v>
      </c>
      <c r="B48" s="50" t="s">
        <v>28</v>
      </c>
      <c r="C48" s="51" t="s">
        <v>27</v>
      </c>
      <c r="D48" s="50" t="s">
        <v>26</v>
      </c>
      <c r="E48" s="51" t="s">
        <v>25</v>
      </c>
      <c r="F48" s="50" t="s">
        <v>24</v>
      </c>
      <c r="G48" s="305" t="s">
        <v>251</v>
      </c>
      <c r="H48" s="305" t="s">
        <v>250</v>
      </c>
    </row>
    <row r="49" spans="1:8" x14ac:dyDescent="0.25">
      <c r="A49" s="144" t="s">
        <v>21</v>
      </c>
      <c r="B49" s="276">
        <v>1826.38</v>
      </c>
      <c r="C49" s="161">
        <v>260076.51</v>
      </c>
      <c r="D49" s="276">
        <v>1826.38</v>
      </c>
      <c r="E49" s="161">
        <v>260076.51</v>
      </c>
      <c r="F49" s="155" t="s">
        <v>624</v>
      </c>
      <c r="G49" s="161">
        <v>260076.51</v>
      </c>
      <c r="H49" s="317">
        <v>40525</v>
      </c>
    </row>
    <row r="50" spans="1:8" x14ac:dyDescent="0.25">
      <c r="A50" s="144" t="s">
        <v>50</v>
      </c>
      <c r="B50" s="276">
        <v>1826.38</v>
      </c>
      <c r="C50" s="161">
        <v>158860.93</v>
      </c>
      <c r="D50" s="276">
        <v>1826.38</v>
      </c>
      <c r="E50" s="161">
        <v>158860.93</v>
      </c>
      <c r="F50" s="155" t="s">
        <v>624</v>
      </c>
      <c r="G50" s="161">
        <v>158860.93</v>
      </c>
      <c r="H50" s="317">
        <v>40525</v>
      </c>
    </row>
    <row r="51" spans="1:8" x14ac:dyDescent="0.25">
      <c r="A51" s="144" t="s">
        <v>49</v>
      </c>
      <c r="B51" s="276">
        <v>235</v>
      </c>
      <c r="C51" s="161">
        <v>14297.4</v>
      </c>
      <c r="D51" s="272">
        <v>233</v>
      </c>
      <c r="E51" s="161">
        <v>14053.81</v>
      </c>
      <c r="F51" s="155" t="s">
        <v>624</v>
      </c>
      <c r="G51" s="161">
        <v>14053.81</v>
      </c>
      <c r="H51" s="317">
        <v>40525</v>
      </c>
    </row>
    <row r="52" spans="1:8" x14ac:dyDescent="0.25">
      <c r="A52" s="144" t="s">
        <v>16</v>
      </c>
      <c r="B52" s="272">
        <v>465.1</v>
      </c>
      <c r="C52" s="161">
        <v>66508.87</v>
      </c>
      <c r="D52" s="272">
        <v>428.8</v>
      </c>
      <c r="E52" s="161">
        <v>60631.63</v>
      </c>
      <c r="F52" s="155" t="s">
        <v>623</v>
      </c>
      <c r="G52" s="161">
        <v>60631.63</v>
      </c>
      <c r="H52" s="317">
        <v>40456</v>
      </c>
    </row>
    <row r="53" spans="1:8" x14ac:dyDescent="0.25">
      <c r="C53" s="53"/>
      <c r="E53" s="53"/>
    </row>
    <row r="54" spans="1:8" x14ac:dyDescent="0.25">
      <c r="A54" s="52" t="s">
        <v>60</v>
      </c>
      <c r="B54" s="408" t="s">
        <v>31</v>
      </c>
      <c r="C54" s="408"/>
      <c r="D54" s="408" t="s">
        <v>30</v>
      </c>
      <c r="E54" s="408"/>
      <c r="F54" s="408"/>
    </row>
    <row r="55" spans="1:8" ht="45" x14ac:dyDescent="0.25">
      <c r="A55" s="50" t="s">
        <v>29</v>
      </c>
      <c r="B55" s="50" t="s">
        <v>28</v>
      </c>
      <c r="C55" s="51" t="s">
        <v>27</v>
      </c>
      <c r="D55" s="50" t="s">
        <v>26</v>
      </c>
      <c r="E55" s="51" t="s">
        <v>25</v>
      </c>
      <c r="F55" s="50" t="s">
        <v>24</v>
      </c>
      <c r="G55" s="305" t="s">
        <v>251</v>
      </c>
      <c r="H55" s="305" t="s">
        <v>250</v>
      </c>
    </row>
    <row r="56" spans="1:8" x14ac:dyDescent="0.25">
      <c r="A56" s="144" t="s">
        <v>21</v>
      </c>
      <c r="B56" s="276">
        <v>1827.47</v>
      </c>
      <c r="C56" s="161">
        <v>283915.74</v>
      </c>
      <c r="D56" s="276">
        <v>1827.47</v>
      </c>
      <c r="E56" s="152">
        <v>283915.74</v>
      </c>
      <c r="F56" s="136" t="s">
        <v>622</v>
      </c>
      <c r="G56" s="152">
        <v>283915.74</v>
      </c>
      <c r="H56" s="317">
        <v>40891</v>
      </c>
    </row>
    <row r="57" spans="1:8" x14ac:dyDescent="0.25">
      <c r="A57" s="144" t="s">
        <v>50</v>
      </c>
      <c r="B57" s="276">
        <v>1827.47</v>
      </c>
      <c r="C57" s="161">
        <v>128661.14</v>
      </c>
      <c r="D57" s="276">
        <v>1827.47</v>
      </c>
      <c r="E57" s="152">
        <v>128661.14</v>
      </c>
      <c r="F57" s="136" t="s">
        <v>622</v>
      </c>
      <c r="G57" s="152">
        <v>128661.14</v>
      </c>
      <c r="H57" s="317">
        <v>40891</v>
      </c>
    </row>
    <row r="58" spans="1:8" x14ac:dyDescent="0.25">
      <c r="A58" s="144" t="s">
        <v>49</v>
      </c>
      <c r="B58" s="272">
        <v>250</v>
      </c>
      <c r="C58" s="161">
        <v>19790</v>
      </c>
      <c r="D58" s="272">
        <v>249</v>
      </c>
      <c r="E58" s="152">
        <v>19632</v>
      </c>
      <c r="F58" s="136" t="s">
        <v>622</v>
      </c>
      <c r="G58" s="152">
        <v>19632</v>
      </c>
      <c r="H58" s="317">
        <v>40891</v>
      </c>
    </row>
    <row r="59" spans="1:8" x14ac:dyDescent="0.25">
      <c r="A59" s="144" t="s">
        <v>16</v>
      </c>
      <c r="B59" s="272">
        <v>445.1</v>
      </c>
      <c r="C59" s="161">
        <v>51573.120000000003</v>
      </c>
      <c r="D59" s="272">
        <v>414</v>
      </c>
      <c r="E59" s="152">
        <v>47062.35</v>
      </c>
      <c r="F59" s="136" t="s">
        <v>621</v>
      </c>
      <c r="G59" s="152">
        <v>47062.35</v>
      </c>
      <c r="H59" s="317">
        <v>40730</v>
      </c>
    </row>
    <row r="60" spans="1:8" x14ac:dyDescent="0.25">
      <c r="A60" s="280"/>
      <c r="B60" s="277"/>
      <c r="C60" s="279"/>
      <c r="D60" s="277"/>
      <c r="E60" s="278"/>
      <c r="F60" s="277"/>
    </row>
    <row r="61" spans="1:8" x14ac:dyDescent="0.25">
      <c r="A61" s="52" t="s">
        <v>57</v>
      </c>
      <c r="B61" s="408" t="s">
        <v>31</v>
      </c>
      <c r="C61" s="408"/>
      <c r="D61" s="408" t="s">
        <v>30</v>
      </c>
      <c r="E61" s="408"/>
      <c r="F61" s="408"/>
    </row>
    <row r="62" spans="1:8" ht="45" x14ac:dyDescent="0.25">
      <c r="A62" s="50" t="s">
        <v>29</v>
      </c>
      <c r="B62" s="50" t="s">
        <v>28</v>
      </c>
      <c r="C62" s="51" t="s">
        <v>27</v>
      </c>
      <c r="D62" s="50" t="s">
        <v>26</v>
      </c>
      <c r="E62" s="51" t="s">
        <v>25</v>
      </c>
      <c r="F62" s="50" t="s">
        <v>24</v>
      </c>
      <c r="G62" s="305" t="s">
        <v>251</v>
      </c>
      <c r="H62" s="305" t="s">
        <v>250</v>
      </c>
    </row>
    <row r="63" spans="1:8" x14ac:dyDescent="0.25">
      <c r="A63" s="144" t="s">
        <v>21</v>
      </c>
      <c r="B63" s="276">
        <v>1832.57</v>
      </c>
      <c r="C63" s="161">
        <v>318775.55</v>
      </c>
      <c r="D63" s="276">
        <v>1832.57</v>
      </c>
      <c r="E63" s="152">
        <v>317316.53000000003</v>
      </c>
      <c r="F63" s="136" t="s">
        <v>620</v>
      </c>
      <c r="G63" s="152">
        <v>317316.53000000003</v>
      </c>
      <c r="H63" s="317">
        <v>41249</v>
      </c>
    </row>
    <row r="64" spans="1:8" x14ac:dyDescent="0.25">
      <c r="A64" s="144" t="s">
        <v>50</v>
      </c>
      <c r="B64" s="276">
        <v>1832.57</v>
      </c>
      <c r="C64" s="161">
        <v>129020.69</v>
      </c>
      <c r="D64" s="276">
        <v>1832.57</v>
      </c>
      <c r="E64" s="152">
        <v>129020.69</v>
      </c>
      <c r="F64" s="136" t="s">
        <v>620</v>
      </c>
      <c r="G64" s="152">
        <v>129020.69</v>
      </c>
      <c r="H64" s="317">
        <v>41249</v>
      </c>
    </row>
    <row r="65" spans="1:8" x14ac:dyDescent="0.25">
      <c r="A65" s="144" t="s">
        <v>49</v>
      </c>
      <c r="B65" s="272">
        <v>232</v>
      </c>
      <c r="C65" s="161">
        <v>19986.8</v>
      </c>
      <c r="D65" s="272">
        <v>232</v>
      </c>
      <c r="E65" s="152">
        <v>19895.32</v>
      </c>
      <c r="F65" s="136" t="s">
        <v>620</v>
      </c>
      <c r="G65" s="152">
        <v>19895.32</v>
      </c>
      <c r="H65" s="317">
        <v>41249</v>
      </c>
    </row>
    <row r="66" spans="1:8" x14ac:dyDescent="0.25">
      <c r="A66" s="144" t="s">
        <v>16</v>
      </c>
      <c r="B66" s="272">
        <v>437.1</v>
      </c>
      <c r="C66" s="161">
        <v>15648.07</v>
      </c>
      <c r="D66" s="272">
        <v>0</v>
      </c>
      <c r="E66" s="150" t="s">
        <v>611</v>
      </c>
      <c r="F66" s="136" t="s">
        <v>619</v>
      </c>
      <c r="G66" s="376" t="s">
        <v>778</v>
      </c>
      <c r="H66" s="376" t="s">
        <v>778</v>
      </c>
    </row>
    <row r="67" spans="1:8" x14ac:dyDescent="0.25">
      <c r="C67" s="53"/>
      <c r="E67" s="53"/>
    </row>
    <row r="68" spans="1:8" x14ac:dyDescent="0.25">
      <c r="A68" s="52" t="s">
        <v>54</v>
      </c>
      <c r="B68" s="408" t="s">
        <v>31</v>
      </c>
      <c r="C68" s="408"/>
      <c r="D68" s="408" t="s">
        <v>30</v>
      </c>
      <c r="E68" s="408"/>
      <c r="F68" s="408"/>
    </row>
    <row r="69" spans="1:8" ht="45" x14ac:dyDescent="0.25">
      <c r="A69" s="50" t="s">
        <v>29</v>
      </c>
      <c r="B69" s="50" t="s">
        <v>28</v>
      </c>
      <c r="C69" s="51" t="s">
        <v>27</v>
      </c>
      <c r="D69" s="50" t="s">
        <v>26</v>
      </c>
      <c r="E69" s="51" t="s">
        <v>25</v>
      </c>
      <c r="F69" s="50" t="s">
        <v>24</v>
      </c>
      <c r="G69" s="305" t="s">
        <v>251</v>
      </c>
      <c r="H69" s="305" t="s">
        <v>250</v>
      </c>
    </row>
    <row r="70" spans="1:8" x14ac:dyDescent="0.25">
      <c r="A70" s="144" t="s">
        <v>21</v>
      </c>
      <c r="B70" s="276">
        <v>1834.27</v>
      </c>
      <c r="C70" s="161">
        <v>345833.27</v>
      </c>
      <c r="D70" s="276">
        <v>1834.27</v>
      </c>
      <c r="E70" s="152">
        <v>334635.18</v>
      </c>
      <c r="F70" s="136" t="s">
        <v>618</v>
      </c>
      <c r="G70" s="152">
        <v>334635.18</v>
      </c>
      <c r="H70" s="317">
        <v>41617</v>
      </c>
    </row>
    <row r="71" spans="1:8" x14ac:dyDescent="0.25">
      <c r="A71" s="144" t="s">
        <v>50</v>
      </c>
      <c r="B71" s="276">
        <v>1834.27</v>
      </c>
      <c r="C71" s="161">
        <v>129138.65</v>
      </c>
      <c r="D71" s="276">
        <v>1834.27</v>
      </c>
      <c r="E71" s="152">
        <v>129138.65</v>
      </c>
      <c r="F71" s="136" t="s">
        <v>618</v>
      </c>
      <c r="G71" s="152">
        <v>129138.65</v>
      </c>
      <c r="H71" s="317">
        <v>41617</v>
      </c>
    </row>
    <row r="72" spans="1:8" x14ac:dyDescent="0.25">
      <c r="A72" s="144" t="s">
        <v>49</v>
      </c>
      <c r="B72" s="272">
        <v>292</v>
      </c>
      <c r="C72" s="161">
        <v>28867.119999999999</v>
      </c>
      <c r="D72" s="272">
        <v>292</v>
      </c>
      <c r="E72" s="152">
        <v>27932.400000000001</v>
      </c>
      <c r="F72" s="136" t="s">
        <v>618</v>
      </c>
      <c r="G72" s="152">
        <v>27932.400000000001</v>
      </c>
      <c r="H72" s="317">
        <v>41617</v>
      </c>
    </row>
    <row r="73" spans="1:8" x14ac:dyDescent="0.25">
      <c r="A73" s="144" t="s">
        <v>16</v>
      </c>
      <c r="B73" s="272">
        <v>375.1</v>
      </c>
      <c r="C73" s="161">
        <v>11252.91</v>
      </c>
      <c r="D73" s="272">
        <v>0</v>
      </c>
      <c r="E73" s="150" t="s">
        <v>615</v>
      </c>
      <c r="F73" s="136" t="s">
        <v>617</v>
      </c>
      <c r="G73" s="376" t="s">
        <v>778</v>
      </c>
      <c r="H73" s="376" t="s">
        <v>778</v>
      </c>
    </row>
    <row r="75" spans="1:8" x14ac:dyDescent="0.25">
      <c r="A75" s="52" t="s">
        <v>51</v>
      </c>
      <c r="B75" s="408" t="s">
        <v>31</v>
      </c>
      <c r="C75" s="408"/>
      <c r="D75" s="408" t="s">
        <v>30</v>
      </c>
      <c r="E75" s="408"/>
      <c r="F75" s="408"/>
    </row>
    <row r="76" spans="1:8" ht="45" x14ac:dyDescent="0.25">
      <c r="A76" s="50" t="s">
        <v>29</v>
      </c>
      <c r="B76" s="50" t="s">
        <v>28</v>
      </c>
      <c r="C76" s="51" t="s">
        <v>27</v>
      </c>
      <c r="D76" s="50" t="s">
        <v>26</v>
      </c>
      <c r="E76" s="51" t="s">
        <v>25</v>
      </c>
      <c r="F76" s="50" t="s">
        <v>24</v>
      </c>
      <c r="G76" s="305" t="s">
        <v>251</v>
      </c>
      <c r="H76" s="305" t="s">
        <v>250</v>
      </c>
    </row>
    <row r="77" spans="1:8" x14ac:dyDescent="0.25">
      <c r="A77" s="144" t="s">
        <v>21</v>
      </c>
      <c r="B77" s="276">
        <v>1836.67</v>
      </c>
      <c r="C77" s="161">
        <v>377564.25</v>
      </c>
      <c r="D77" s="276">
        <v>1782.46</v>
      </c>
      <c r="E77" s="152">
        <v>361670.86</v>
      </c>
      <c r="F77" s="136" t="s">
        <v>616</v>
      </c>
      <c r="G77" s="152">
        <v>361670.86</v>
      </c>
      <c r="H77" s="317">
        <v>42104</v>
      </c>
    </row>
    <row r="78" spans="1:8" x14ac:dyDescent="0.25">
      <c r="A78" s="144" t="s">
        <v>50</v>
      </c>
      <c r="B78" s="276">
        <v>1836.67</v>
      </c>
      <c r="C78" s="161">
        <v>129307.85</v>
      </c>
      <c r="D78" s="276">
        <v>1782.46</v>
      </c>
      <c r="E78" s="152">
        <v>125486.05</v>
      </c>
      <c r="F78" s="136" t="s">
        <v>616</v>
      </c>
      <c r="G78" s="152">
        <v>125486.05</v>
      </c>
      <c r="H78" s="317">
        <v>42104</v>
      </c>
    </row>
    <row r="79" spans="1:8" x14ac:dyDescent="0.25">
      <c r="A79" s="144" t="s">
        <v>49</v>
      </c>
      <c r="B79" s="272">
        <v>309</v>
      </c>
      <c r="C79" s="161">
        <v>64621.17</v>
      </c>
      <c r="D79" s="272">
        <v>309</v>
      </c>
      <c r="E79" s="152">
        <v>63783.57</v>
      </c>
      <c r="F79" s="136" t="s">
        <v>616</v>
      </c>
      <c r="G79" s="152">
        <v>63783.57</v>
      </c>
      <c r="H79" s="317">
        <v>42104</v>
      </c>
    </row>
    <row r="80" spans="1:8" x14ac:dyDescent="0.25">
      <c r="A80" s="144" t="s">
        <v>37</v>
      </c>
      <c r="B80" s="275"/>
      <c r="C80" s="161">
        <v>9252.49</v>
      </c>
      <c r="D80" s="275"/>
      <c r="E80" s="152">
        <v>9252.49</v>
      </c>
      <c r="F80" s="136" t="s">
        <v>616</v>
      </c>
      <c r="G80" s="152">
        <v>9252.49</v>
      </c>
      <c r="H80" s="317">
        <v>42104</v>
      </c>
    </row>
    <row r="81" spans="1:8" x14ac:dyDescent="0.25">
      <c r="A81" s="144" t="s">
        <v>16</v>
      </c>
      <c r="B81" s="272">
        <v>375.1</v>
      </c>
      <c r="C81" s="161">
        <v>0</v>
      </c>
      <c r="D81" s="272"/>
      <c r="E81" s="152" t="s">
        <v>615</v>
      </c>
      <c r="F81" s="136" t="s">
        <v>614</v>
      </c>
      <c r="G81" s="376" t="s">
        <v>778</v>
      </c>
      <c r="H81" s="376" t="s">
        <v>778</v>
      </c>
    </row>
    <row r="83" spans="1:8" x14ac:dyDescent="0.25">
      <c r="A83" s="52" t="s">
        <v>45</v>
      </c>
      <c r="B83" s="408" t="s">
        <v>31</v>
      </c>
      <c r="C83" s="408"/>
      <c r="D83" s="408" t="s">
        <v>30</v>
      </c>
      <c r="E83" s="408"/>
      <c r="F83" s="408"/>
    </row>
    <row r="84" spans="1:8" ht="45" x14ac:dyDescent="0.25">
      <c r="A84" s="50" t="s">
        <v>29</v>
      </c>
      <c r="B84" s="50" t="s">
        <v>28</v>
      </c>
      <c r="C84" s="51" t="s">
        <v>27</v>
      </c>
      <c r="D84" s="50" t="s">
        <v>26</v>
      </c>
      <c r="E84" s="51" t="s">
        <v>25</v>
      </c>
      <c r="F84" s="50" t="s">
        <v>24</v>
      </c>
      <c r="G84" s="305" t="s">
        <v>251</v>
      </c>
      <c r="H84" s="305" t="s">
        <v>250</v>
      </c>
    </row>
    <row r="85" spans="1:8" x14ac:dyDescent="0.25">
      <c r="A85" s="144" t="s">
        <v>21</v>
      </c>
      <c r="B85" s="276">
        <v>1804.81</v>
      </c>
      <c r="C85" s="161">
        <v>238920.75</v>
      </c>
      <c r="D85" s="276">
        <v>1804.81</v>
      </c>
      <c r="E85" s="152">
        <v>231174.31</v>
      </c>
      <c r="F85" s="136" t="s">
        <v>613</v>
      </c>
      <c r="G85" s="152">
        <v>231174.31</v>
      </c>
      <c r="H85" s="317">
        <v>42410</v>
      </c>
    </row>
    <row r="86" spans="1:8" x14ac:dyDescent="0.25">
      <c r="A86" s="144" t="s">
        <v>20</v>
      </c>
      <c r="B86" s="276">
        <v>1804.81</v>
      </c>
      <c r="C86" s="161">
        <v>127780.55</v>
      </c>
      <c r="D86" s="276">
        <v>1804.81</v>
      </c>
      <c r="E86" s="152">
        <v>126000.51</v>
      </c>
      <c r="F86" s="136" t="s">
        <v>613</v>
      </c>
      <c r="G86" s="152">
        <v>126000.51</v>
      </c>
      <c r="H86" s="317">
        <v>42410</v>
      </c>
    </row>
    <row r="87" spans="1:8" x14ac:dyDescent="0.25">
      <c r="A87" s="144" t="s">
        <v>19</v>
      </c>
      <c r="B87" s="276">
        <v>1771.67</v>
      </c>
      <c r="C87" s="161">
        <v>95303.26</v>
      </c>
      <c r="D87" s="276">
        <v>1770.27</v>
      </c>
      <c r="E87" s="152">
        <v>81445.710000000006</v>
      </c>
      <c r="F87" s="136" t="s">
        <v>613</v>
      </c>
      <c r="G87" s="152">
        <v>81445.710000000006</v>
      </c>
      <c r="H87" s="317">
        <v>42410</v>
      </c>
    </row>
    <row r="88" spans="1:8" x14ac:dyDescent="0.25">
      <c r="A88" s="144" t="s">
        <v>37</v>
      </c>
      <c r="B88" s="275"/>
      <c r="C88" s="161">
        <v>5672.58</v>
      </c>
      <c r="D88" s="275"/>
      <c r="E88" s="152">
        <v>5666.17</v>
      </c>
      <c r="F88" s="136" t="s">
        <v>613</v>
      </c>
      <c r="G88" s="152">
        <v>5666.17</v>
      </c>
      <c r="H88" s="317">
        <v>42410</v>
      </c>
    </row>
    <row r="89" spans="1:8" x14ac:dyDescent="0.25">
      <c r="A89" s="144" t="s">
        <v>36</v>
      </c>
      <c r="B89" s="272">
        <v>303</v>
      </c>
      <c r="C89" s="161">
        <v>75813.63</v>
      </c>
      <c r="D89" s="272">
        <v>302</v>
      </c>
      <c r="E89" s="152">
        <v>74264.06</v>
      </c>
      <c r="F89" s="136" t="s">
        <v>613</v>
      </c>
      <c r="G89" s="152">
        <v>74264.06</v>
      </c>
      <c r="H89" s="317">
        <v>42410</v>
      </c>
    </row>
    <row r="90" spans="1:8" x14ac:dyDescent="0.25">
      <c r="A90" s="144" t="s">
        <v>209</v>
      </c>
      <c r="B90" s="272">
        <v>69</v>
      </c>
      <c r="C90" s="161">
        <v>7013.3</v>
      </c>
      <c r="D90" s="272">
        <v>69</v>
      </c>
      <c r="E90" s="152">
        <v>6915.6</v>
      </c>
      <c r="F90" s="136" t="s">
        <v>613</v>
      </c>
      <c r="G90" s="152">
        <v>6915.6</v>
      </c>
      <c r="H90" s="317">
        <v>42410</v>
      </c>
    </row>
    <row r="92" spans="1:8" x14ac:dyDescent="0.25">
      <c r="A92" s="52" t="s">
        <v>38</v>
      </c>
      <c r="B92" s="408" t="s">
        <v>31</v>
      </c>
      <c r="C92" s="408"/>
      <c r="D92" s="408" t="s">
        <v>30</v>
      </c>
      <c r="E92" s="408"/>
      <c r="F92" s="408"/>
    </row>
    <row r="93" spans="1:8" ht="45" x14ac:dyDescent="0.25">
      <c r="A93" s="50" t="s">
        <v>29</v>
      </c>
      <c r="B93" s="50" t="s">
        <v>28</v>
      </c>
      <c r="C93" s="51" t="s">
        <v>27</v>
      </c>
      <c r="D93" s="50" t="s">
        <v>26</v>
      </c>
      <c r="E93" s="51" t="s">
        <v>25</v>
      </c>
      <c r="F93" s="50" t="s">
        <v>24</v>
      </c>
      <c r="G93" s="305" t="s">
        <v>251</v>
      </c>
      <c r="H93" s="305" t="s">
        <v>250</v>
      </c>
    </row>
    <row r="94" spans="1:8" x14ac:dyDescent="0.25">
      <c r="A94" s="144" t="s">
        <v>21</v>
      </c>
      <c r="B94" s="276">
        <v>1781.43</v>
      </c>
      <c r="C94" s="161">
        <v>238782.88</v>
      </c>
      <c r="D94" s="276">
        <v>1781.43</v>
      </c>
      <c r="E94" s="152">
        <v>228826.54</v>
      </c>
      <c r="F94" s="136" t="s">
        <v>612</v>
      </c>
      <c r="G94" s="152">
        <v>228826.54</v>
      </c>
      <c r="H94" s="317">
        <v>42712</v>
      </c>
    </row>
    <row r="95" spans="1:8" x14ac:dyDescent="0.25">
      <c r="A95" s="144" t="s">
        <v>20</v>
      </c>
      <c r="B95" s="276">
        <v>1781.43</v>
      </c>
      <c r="C95" s="161">
        <v>126784.37</v>
      </c>
      <c r="D95" s="276">
        <v>1781.43</v>
      </c>
      <c r="E95" s="152">
        <v>123817.15</v>
      </c>
      <c r="F95" s="136" t="s">
        <v>612</v>
      </c>
      <c r="G95" s="152">
        <v>123817.15</v>
      </c>
      <c r="H95" s="317">
        <v>42712</v>
      </c>
    </row>
    <row r="96" spans="1:8" x14ac:dyDescent="0.25">
      <c r="A96" s="144" t="s">
        <v>19</v>
      </c>
      <c r="B96" s="276">
        <v>1781.34</v>
      </c>
      <c r="C96" s="161">
        <v>95270.6</v>
      </c>
      <c r="D96" s="276">
        <v>1781.34</v>
      </c>
      <c r="E96" s="152">
        <v>80643.360000000001</v>
      </c>
      <c r="F96" s="136" t="s">
        <v>612</v>
      </c>
      <c r="G96" s="152">
        <v>80643.360000000001</v>
      </c>
      <c r="H96" s="317">
        <v>42712</v>
      </c>
    </row>
    <row r="97" spans="1:8" x14ac:dyDescent="0.25">
      <c r="A97" s="144" t="s">
        <v>37</v>
      </c>
      <c r="B97" s="276"/>
      <c r="C97" s="161">
        <v>5971.14</v>
      </c>
      <c r="D97" s="276"/>
      <c r="E97" s="152">
        <v>5911.43</v>
      </c>
      <c r="F97" s="136" t="s">
        <v>612</v>
      </c>
      <c r="G97" s="152">
        <v>5911.43</v>
      </c>
      <c r="H97" s="317">
        <v>42712</v>
      </c>
    </row>
    <row r="98" spans="1:8" x14ac:dyDescent="0.25">
      <c r="A98" s="144" t="s">
        <v>36</v>
      </c>
      <c r="B98" s="272">
        <v>269</v>
      </c>
      <c r="C98" s="161">
        <v>73867.399999999994</v>
      </c>
      <c r="D98" s="272">
        <v>269</v>
      </c>
      <c r="E98" s="152">
        <v>72138.63</v>
      </c>
      <c r="F98" s="136" t="s">
        <v>612</v>
      </c>
      <c r="G98" s="152">
        <v>72138.63</v>
      </c>
      <c r="H98" s="317">
        <v>42712</v>
      </c>
    </row>
    <row r="99" spans="1:8" x14ac:dyDescent="0.25">
      <c r="A99" s="144" t="s">
        <v>209</v>
      </c>
      <c r="B99" s="272">
        <v>61</v>
      </c>
      <c r="C99" s="150">
        <v>6690.9</v>
      </c>
      <c r="D99" s="272">
        <v>61</v>
      </c>
      <c r="E99" s="271">
        <v>6534.31</v>
      </c>
      <c r="F99" s="136" t="s">
        <v>612</v>
      </c>
      <c r="G99" s="271">
        <v>6534.31</v>
      </c>
      <c r="H99" s="317">
        <v>42712</v>
      </c>
    </row>
    <row r="100" spans="1:8" x14ac:dyDescent="0.25">
      <c r="A100" s="144" t="s">
        <v>16</v>
      </c>
      <c r="B100" s="272">
        <v>361.3</v>
      </c>
      <c r="C100" s="150"/>
      <c r="D100" s="272"/>
      <c r="E100" s="271" t="s">
        <v>611</v>
      </c>
      <c r="F100" s="136" t="s">
        <v>610</v>
      </c>
      <c r="G100" s="376" t="s">
        <v>778</v>
      </c>
      <c r="H100" s="376" t="s">
        <v>778</v>
      </c>
    </row>
    <row r="102" spans="1:8" x14ac:dyDescent="0.25">
      <c r="A102" s="52" t="s">
        <v>32</v>
      </c>
      <c r="B102" s="408" t="s">
        <v>31</v>
      </c>
      <c r="C102" s="408"/>
      <c r="D102" s="408" t="s">
        <v>30</v>
      </c>
      <c r="E102" s="408"/>
      <c r="F102" s="408"/>
    </row>
    <row r="103" spans="1:8" ht="45" x14ac:dyDescent="0.25">
      <c r="A103" s="50" t="s">
        <v>29</v>
      </c>
      <c r="B103" s="50" t="s">
        <v>28</v>
      </c>
      <c r="C103" s="51" t="s">
        <v>27</v>
      </c>
      <c r="D103" s="50" t="s">
        <v>26</v>
      </c>
      <c r="E103" s="51" t="s">
        <v>25</v>
      </c>
      <c r="F103" s="50" t="s">
        <v>24</v>
      </c>
      <c r="G103" s="305" t="s">
        <v>251</v>
      </c>
      <c r="H103" s="305" t="s">
        <v>250</v>
      </c>
    </row>
    <row r="104" spans="1:8" x14ac:dyDescent="0.25">
      <c r="A104" s="144" t="s">
        <v>21</v>
      </c>
      <c r="B104" s="276">
        <v>1768.49</v>
      </c>
      <c r="C104" s="161">
        <v>239541.97</v>
      </c>
      <c r="D104" s="275">
        <v>1767.69</v>
      </c>
      <c r="E104" s="275">
        <v>231638.22</v>
      </c>
      <c r="F104" s="136" t="s">
        <v>609</v>
      </c>
      <c r="G104" s="274">
        <v>231638.22</v>
      </c>
      <c r="H104" s="317">
        <v>43075</v>
      </c>
    </row>
    <row r="105" spans="1:8" x14ac:dyDescent="0.25">
      <c r="A105" s="144" t="s">
        <v>20</v>
      </c>
      <c r="B105" s="276">
        <v>1767.69</v>
      </c>
      <c r="C105" s="161">
        <v>126743.37</v>
      </c>
      <c r="D105" s="275">
        <v>1767.69</v>
      </c>
      <c r="E105" s="275">
        <v>124983.98</v>
      </c>
      <c r="F105" s="136" t="s">
        <v>609</v>
      </c>
      <c r="G105" s="274">
        <v>124983.98</v>
      </c>
      <c r="H105" s="317">
        <v>43075</v>
      </c>
    </row>
    <row r="106" spans="1:8" x14ac:dyDescent="0.25">
      <c r="A106" s="144" t="s">
        <v>19</v>
      </c>
      <c r="B106" s="276">
        <v>1754.95</v>
      </c>
      <c r="C106" s="161">
        <v>94056.13</v>
      </c>
      <c r="D106" s="275">
        <v>1754.15</v>
      </c>
      <c r="E106" s="275">
        <v>80524.479999999996</v>
      </c>
      <c r="F106" s="136" t="s">
        <v>609</v>
      </c>
      <c r="G106" s="274">
        <v>80524.479999999996</v>
      </c>
      <c r="H106" s="317">
        <v>43075</v>
      </c>
    </row>
    <row r="107" spans="1:8" x14ac:dyDescent="0.25">
      <c r="A107" s="144" t="s">
        <v>37</v>
      </c>
      <c r="B107" s="272"/>
      <c r="C107" s="271">
        <v>5816.35</v>
      </c>
      <c r="D107" s="272"/>
      <c r="E107" s="271">
        <v>5816.35</v>
      </c>
      <c r="F107" s="136" t="s">
        <v>609</v>
      </c>
      <c r="G107" s="273">
        <v>5816.35</v>
      </c>
      <c r="H107" s="317">
        <v>43075</v>
      </c>
    </row>
    <row r="108" spans="1:8" x14ac:dyDescent="0.25">
      <c r="A108" s="144" t="s">
        <v>36</v>
      </c>
      <c r="B108" s="272">
        <v>264</v>
      </c>
      <c r="C108" s="271">
        <v>73547.759999999995</v>
      </c>
      <c r="D108" s="272">
        <v>264</v>
      </c>
      <c r="E108" s="271">
        <v>72554.58</v>
      </c>
      <c r="F108" s="136" t="s">
        <v>609</v>
      </c>
      <c r="G108" s="104">
        <v>36773.879999999997</v>
      </c>
      <c r="H108" s="317">
        <v>43035</v>
      </c>
    </row>
    <row r="109" spans="1:8" x14ac:dyDescent="0.25">
      <c r="A109" s="144"/>
      <c r="B109" s="272"/>
      <c r="C109" s="271"/>
      <c r="D109" s="272"/>
      <c r="E109" s="271"/>
      <c r="F109" s="136"/>
      <c r="G109" s="104">
        <v>35780.699999999997</v>
      </c>
      <c r="H109" s="317">
        <v>43075</v>
      </c>
    </row>
    <row r="110" spans="1:8" x14ac:dyDescent="0.25">
      <c r="A110" s="144" t="s">
        <v>209</v>
      </c>
      <c r="B110" s="272">
        <v>57</v>
      </c>
      <c r="C110" s="271">
        <v>6050.24</v>
      </c>
      <c r="D110" s="272">
        <v>57</v>
      </c>
      <c r="E110" s="271">
        <v>5966.25</v>
      </c>
      <c r="F110" s="136" t="s">
        <v>609</v>
      </c>
      <c r="G110" s="104">
        <v>3025.12</v>
      </c>
      <c r="H110" s="22" t="s">
        <v>203</v>
      </c>
    </row>
    <row r="111" spans="1:8" x14ac:dyDescent="0.25">
      <c r="G111" s="104">
        <v>2941.13</v>
      </c>
      <c r="H111" s="22" t="s">
        <v>256</v>
      </c>
    </row>
    <row r="112" spans="1:8" x14ac:dyDescent="0.25">
      <c r="A112" s="270" t="s">
        <v>14</v>
      </c>
    </row>
    <row r="113" spans="1:6" x14ac:dyDescent="0.25">
      <c r="A113" s="430" t="s">
        <v>13</v>
      </c>
      <c r="B113" s="430"/>
      <c r="C113" s="430"/>
      <c r="D113" s="430"/>
    </row>
    <row r="114" spans="1:6" x14ac:dyDescent="0.25">
      <c r="A114" s="269" t="s">
        <v>12</v>
      </c>
      <c r="B114" s="269"/>
      <c r="C114" s="269"/>
      <c r="D114" s="269"/>
      <c r="E114" s="269"/>
    </row>
    <row r="115" spans="1:6" x14ac:dyDescent="0.25">
      <c r="A115" s="269" t="s">
        <v>11</v>
      </c>
      <c r="B115" s="269"/>
      <c r="C115" s="269"/>
      <c r="D115" s="269"/>
      <c r="E115" s="269"/>
    </row>
    <row r="116" spans="1:6" x14ac:dyDescent="0.25">
      <c r="A116" s="430" t="s">
        <v>10</v>
      </c>
      <c r="B116" s="430"/>
      <c r="C116" s="430"/>
      <c r="D116" s="430"/>
      <c r="E116" s="430"/>
      <c r="F116" s="430"/>
    </row>
    <row r="117" spans="1:6" x14ac:dyDescent="0.25">
      <c r="A117" s="430" t="s">
        <v>8</v>
      </c>
      <c r="B117" s="430"/>
      <c r="C117" s="430"/>
      <c r="D117" s="430"/>
      <c r="E117" s="430"/>
      <c r="F117" s="430"/>
    </row>
    <row r="118" spans="1:6" x14ac:dyDescent="0.25">
      <c r="A118" s="430" t="s">
        <v>7</v>
      </c>
      <c r="B118" s="430"/>
      <c r="C118" s="430"/>
      <c r="D118" s="430"/>
      <c r="E118" s="430"/>
      <c r="F118" s="430"/>
    </row>
    <row r="119" spans="1:6" x14ac:dyDescent="0.25">
      <c r="A119" s="268" t="s">
        <v>4</v>
      </c>
      <c r="B119" s="268"/>
      <c r="C119" s="268"/>
      <c r="D119" s="268"/>
    </row>
    <row r="120" spans="1:6" x14ac:dyDescent="0.25">
      <c r="A120" s="268" t="s">
        <v>3</v>
      </c>
      <c r="B120" s="268"/>
      <c r="C120" s="268"/>
      <c r="D120" s="268"/>
    </row>
    <row r="121" spans="1:6" x14ac:dyDescent="0.25">
      <c r="A121" s="431" t="s">
        <v>2</v>
      </c>
      <c r="B121" s="431"/>
      <c r="C121" s="431"/>
      <c r="D121" s="431"/>
    </row>
    <row r="122" spans="1:6" x14ac:dyDescent="0.25">
      <c r="A122" s="431" t="s">
        <v>1</v>
      </c>
      <c r="B122" s="431"/>
      <c r="C122" s="431"/>
      <c r="D122" s="431"/>
    </row>
    <row r="123" spans="1:6" x14ac:dyDescent="0.25">
      <c r="A123" s="54" t="s">
        <v>122</v>
      </c>
    </row>
    <row r="125" spans="1:6" x14ac:dyDescent="0.25">
      <c r="A125" s="54" t="s">
        <v>294</v>
      </c>
    </row>
    <row r="127" spans="1:6" ht="60" x14ac:dyDescent="0.25">
      <c r="A127" s="133" t="s">
        <v>196</v>
      </c>
      <c r="B127" s="95" t="s">
        <v>195</v>
      </c>
      <c r="C127" s="95" t="s">
        <v>194</v>
      </c>
      <c r="D127" s="95" t="s">
        <v>193</v>
      </c>
      <c r="E127" s="134" t="s">
        <v>192</v>
      </c>
      <c r="F127" s="133" t="s">
        <v>191</v>
      </c>
    </row>
    <row r="128" spans="1:6" x14ac:dyDescent="0.25">
      <c r="A128" s="120" t="s">
        <v>555</v>
      </c>
      <c r="B128" s="252">
        <v>42451</v>
      </c>
      <c r="C128" s="251">
        <v>381.66</v>
      </c>
      <c r="D128" s="106" t="s">
        <v>608</v>
      </c>
      <c r="E128" s="106">
        <v>2013</v>
      </c>
      <c r="F128" s="120" t="s">
        <v>182</v>
      </c>
    </row>
    <row r="129" spans="1:6" ht="30" x14ac:dyDescent="0.25">
      <c r="A129" s="249" t="s">
        <v>190</v>
      </c>
      <c r="B129" s="252">
        <v>42464</v>
      </c>
      <c r="C129" s="267">
        <v>843.67</v>
      </c>
      <c r="D129" s="266" t="s">
        <v>607</v>
      </c>
      <c r="E129" s="106">
        <v>2014</v>
      </c>
      <c r="F129" s="120" t="s">
        <v>182</v>
      </c>
    </row>
    <row r="130" spans="1:6" x14ac:dyDescent="0.25">
      <c r="A130" s="247" t="s">
        <v>606</v>
      </c>
      <c r="B130" s="252">
        <v>40987</v>
      </c>
      <c r="C130" s="169">
        <v>121.01</v>
      </c>
      <c r="D130" s="41">
        <v>1291500098</v>
      </c>
      <c r="E130" s="41">
        <v>2010</v>
      </c>
      <c r="F130" s="247"/>
    </row>
  </sheetData>
  <mergeCells count="34">
    <mergeCell ref="B3:C3"/>
    <mergeCell ref="D3:F3"/>
    <mergeCell ref="B9:C9"/>
    <mergeCell ref="D9:F9"/>
    <mergeCell ref="B17:C17"/>
    <mergeCell ref="D17:F17"/>
    <mergeCell ref="B24:C24"/>
    <mergeCell ref="D24:F24"/>
    <mergeCell ref="B31:C31"/>
    <mergeCell ref="D31:F31"/>
    <mergeCell ref="B40:C40"/>
    <mergeCell ref="D40:F40"/>
    <mergeCell ref="B47:C47"/>
    <mergeCell ref="D47:F47"/>
    <mergeCell ref="B54:C54"/>
    <mergeCell ref="D54:F54"/>
    <mergeCell ref="B61:C61"/>
    <mergeCell ref="D61:F61"/>
    <mergeCell ref="B68:C68"/>
    <mergeCell ref="D68:F68"/>
    <mergeCell ref="B75:C75"/>
    <mergeCell ref="D75:F75"/>
    <mergeCell ref="B83:C83"/>
    <mergeCell ref="D83:F83"/>
    <mergeCell ref="A117:F117"/>
    <mergeCell ref="A118:F118"/>
    <mergeCell ref="A121:D121"/>
    <mergeCell ref="A122:D122"/>
    <mergeCell ref="B92:C92"/>
    <mergeCell ref="D92:F92"/>
    <mergeCell ref="B102:C102"/>
    <mergeCell ref="D102:F102"/>
    <mergeCell ref="A113:D113"/>
    <mergeCell ref="A116:F116"/>
  </mergeCells>
  <pageMargins left="0.7" right="0.7" top="0.75" bottom="0.75" header="0.3" footer="0.3"/>
  <pageSetup scale="52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1"/>
  <sheetViews>
    <sheetView topLeftCell="A4" zoomScaleNormal="100" workbookViewId="0">
      <selection activeCell="G119" sqref="G119:G127"/>
    </sheetView>
  </sheetViews>
  <sheetFormatPr defaultColWidth="9.140625" defaultRowHeight="15" x14ac:dyDescent="0.25"/>
  <cols>
    <col min="1" max="1" width="15.140625" style="44" customWidth="1"/>
    <col min="2" max="2" width="12.85546875" style="44" customWidth="1"/>
    <col min="3" max="3" width="14.7109375" style="53" customWidth="1"/>
    <col min="4" max="4" width="12.85546875" style="44" customWidth="1"/>
    <col min="5" max="5" width="15.28515625" style="53" customWidth="1"/>
    <col min="6" max="6" width="42.42578125" style="44" customWidth="1"/>
    <col min="7" max="7" width="15.7109375" style="44" customWidth="1"/>
    <col min="8" max="8" width="13.28515625" style="44" customWidth="1"/>
    <col min="9" max="9" width="16.7109375" style="44" bestFit="1" customWidth="1"/>
    <col min="10" max="10" width="12.42578125" style="44" bestFit="1" customWidth="1"/>
    <col min="11" max="16384" width="9.140625" style="44"/>
  </cols>
  <sheetData>
    <row r="1" spans="1:9" x14ac:dyDescent="0.25">
      <c r="A1" s="54" t="s">
        <v>692</v>
      </c>
    </row>
    <row r="3" spans="1:9" x14ac:dyDescent="0.25">
      <c r="A3" s="52" t="s">
        <v>92</v>
      </c>
      <c r="B3" s="408" t="s">
        <v>31</v>
      </c>
      <c r="C3" s="408"/>
      <c r="D3" s="408" t="s">
        <v>30</v>
      </c>
      <c r="E3" s="408"/>
      <c r="F3" s="408"/>
    </row>
    <row r="4" spans="1:9" ht="45" x14ac:dyDescent="0.25">
      <c r="A4" s="50" t="s">
        <v>29</v>
      </c>
      <c r="B4" s="50" t="s">
        <v>28</v>
      </c>
      <c r="C4" s="51" t="s">
        <v>80</v>
      </c>
      <c r="D4" s="50" t="s">
        <v>26</v>
      </c>
      <c r="E4" s="51" t="s">
        <v>79</v>
      </c>
      <c r="F4" s="50" t="s">
        <v>24</v>
      </c>
      <c r="G4" s="305" t="s">
        <v>251</v>
      </c>
      <c r="H4" s="305" t="s">
        <v>250</v>
      </c>
    </row>
    <row r="5" spans="1:9" x14ac:dyDescent="0.25">
      <c r="A5" s="49" t="s">
        <v>21</v>
      </c>
      <c r="B5" s="48" t="s">
        <v>682</v>
      </c>
      <c r="C5" s="48" t="s">
        <v>691</v>
      </c>
      <c r="D5" s="48" t="s">
        <v>682</v>
      </c>
      <c r="E5" s="46">
        <v>3461106.56</v>
      </c>
      <c r="F5" s="45" t="s">
        <v>689</v>
      </c>
      <c r="G5" s="46">
        <v>3461106.56</v>
      </c>
      <c r="H5" s="317">
        <v>38349</v>
      </c>
      <c r="I5" s="164"/>
    </row>
    <row r="6" spans="1:9" x14ac:dyDescent="0.25">
      <c r="A6" s="49" t="s">
        <v>50</v>
      </c>
      <c r="B6" s="48">
        <v>1956.92</v>
      </c>
      <c r="C6" s="153">
        <v>5838469.4800000004</v>
      </c>
      <c r="D6" s="48">
        <v>1956.92</v>
      </c>
      <c r="E6" s="46">
        <v>5838469.4800000004</v>
      </c>
      <c r="F6" s="45" t="s">
        <v>689</v>
      </c>
      <c r="G6" s="46">
        <v>5838469.4800000004</v>
      </c>
      <c r="H6" s="317">
        <v>38349</v>
      </c>
      <c r="I6" s="164"/>
    </row>
    <row r="7" spans="1:9" x14ac:dyDescent="0.25">
      <c r="A7" s="49" t="s">
        <v>73</v>
      </c>
      <c r="B7" s="48">
        <v>461</v>
      </c>
      <c r="C7" s="48" t="s">
        <v>690</v>
      </c>
      <c r="D7" s="48">
        <v>461</v>
      </c>
      <c r="E7" s="46">
        <v>737204.78</v>
      </c>
      <c r="F7" s="45" t="s">
        <v>689</v>
      </c>
      <c r="G7" s="46">
        <v>737204.78</v>
      </c>
      <c r="H7" s="317">
        <v>38349</v>
      </c>
      <c r="I7" s="164"/>
    </row>
    <row r="9" spans="1:9" x14ac:dyDescent="0.25">
      <c r="A9" s="52" t="s">
        <v>90</v>
      </c>
      <c r="B9" s="408" t="s">
        <v>31</v>
      </c>
      <c r="C9" s="408"/>
      <c r="D9" s="408" t="s">
        <v>30</v>
      </c>
      <c r="E9" s="408"/>
      <c r="F9" s="408"/>
    </row>
    <row r="10" spans="1:9" ht="45" x14ac:dyDescent="0.25">
      <c r="A10" s="50" t="s">
        <v>29</v>
      </c>
      <c r="B10" s="50" t="s">
        <v>28</v>
      </c>
      <c r="C10" s="51" t="s">
        <v>80</v>
      </c>
      <c r="D10" s="50" t="s">
        <v>26</v>
      </c>
      <c r="E10" s="51" t="s">
        <v>79</v>
      </c>
      <c r="F10" s="50" t="s">
        <v>24</v>
      </c>
      <c r="G10" s="305" t="s">
        <v>251</v>
      </c>
      <c r="H10" s="305" t="s">
        <v>250</v>
      </c>
    </row>
    <row r="11" spans="1:9" x14ac:dyDescent="0.25">
      <c r="A11" s="144" t="s">
        <v>21</v>
      </c>
      <c r="B11" s="298" t="s">
        <v>682</v>
      </c>
      <c r="C11" s="48" t="s">
        <v>688</v>
      </c>
      <c r="D11" s="298" t="s">
        <v>682</v>
      </c>
      <c r="E11" s="142">
        <v>4108944.92</v>
      </c>
      <c r="F11" s="294" t="s">
        <v>685</v>
      </c>
      <c r="G11" s="315">
        <v>4108944.92</v>
      </c>
      <c r="H11" s="317">
        <v>38707</v>
      </c>
      <c r="I11" s="164"/>
    </row>
    <row r="12" spans="1:9" s="309" customFormat="1" x14ac:dyDescent="0.25">
      <c r="A12" s="299" t="s">
        <v>89</v>
      </c>
      <c r="B12" s="321"/>
      <c r="C12" s="322"/>
      <c r="D12" s="321"/>
      <c r="E12" s="311">
        <v>44128.55</v>
      </c>
      <c r="F12" s="318" t="s">
        <v>687</v>
      </c>
      <c r="G12" s="340">
        <v>44128.55</v>
      </c>
      <c r="H12" s="319">
        <v>39272</v>
      </c>
    </row>
    <row r="13" spans="1:9" x14ac:dyDescent="0.25">
      <c r="A13" s="144" t="s">
        <v>50</v>
      </c>
      <c r="B13" s="298">
        <v>1956.92</v>
      </c>
      <c r="C13" s="48">
        <v>5956538.2800000003</v>
      </c>
      <c r="D13" s="298">
        <v>1956.92</v>
      </c>
      <c r="E13" s="142">
        <v>5956538.2800000003</v>
      </c>
      <c r="F13" s="294" t="s">
        <v>685</v>
      </c>
      <c r="G13" s="316">
        <v>5956538.2800000003</v>
      </c>
      <c r="H13" s="317">
        <v>38707</v>
      </c>
    </row>
    <row r="14" spans="1:9" x14ac:dyDescent="0.25">
      <c r="A14" s="144" t="s">
        <v>73</v>
      </c>
      <c r="B14" s="48">
        <v>453.46</v>
      </c>
      <c r="C14" s="48" t="s">
        <v>686</v>
      </c>
      <c r="D14" s="298">
        <v>453.46</v>
      </c>
      <c r="E14" s="142">
        <v>1114843.03</v>
      </c>
      <c r="F14" s="294" t="s">
        <v>685</v>
      </c>
      <c r="G14" s="142">
        <v>1114843.03</v>
      </c>
      <c r="H14" s="317">
        <v>38707</v>
      </c>
    </row>
    <row r="15" spans="1:9" x14ac:dyDescent="0.25">
      <c r="A15" s="144" t="s">
        <v>678</v>
      </c>
      <c r="B15" s="48">
        <v>225</v>
      </c>
      <c r="C15" s="48">
        <v>135000</v>
      </c>
      <c r="D15" s="298">
        <v>225</v>
      </c>
      <c r="E15" s="142">
        <v>135000</v>
      </c>
      <c r="F15" s="294" t="s">
        <v>684</v>
      </c>
      <c r="G15" s="142">
        <v>135000</v>
      </c>
      <c r="H15" s="317">
        <v>38782</v>
      </c>
    </row>
    <row r="16" spans="1:9" x14ac:dyDescent="0.25">
      <c r="A16" s="144" t="s">
        <v>83</v>
      </c>
      <c r="B16" s="48">
        <v>197</v>
      </c>
      <c r="C16" s="48">
        <v>847100</v>
      </c>
      <c r="D16" s="298">
        <v>189</v>
      </c>
      <c r="E16" s="142">
        <v>812700</v>
      </c>
      <c r="F16" s="294" t="s">
        <v>683</v>
      </c>
      <c r="G16" s="142">
        <v>812700</v>
      </c>
      <c r="H16" s="317">
        <v>38807</v>
      </c>
    </row>
    <row r="18" spans="1:9" x14ac:dyDescent="0.25">
      <c r="A18" s="52" t="s">
        <v>85</v>
      </c>
      <c r="B18" s="408" t="s">
        <v>31</v>
      </c>
      <c r="C18" s="408"/>
      <c r="D18" s="408" t="s">
        <v>30</v>
      </c>
      <c r="E18" s="408"/>
      <c r="F18" s="408"/>
    </row>
    <row r="19" spans="1:9" ht="45" x14ac:dyDescent="0.25">
      <c r="A19" s="50" t="s">
        <v>29</v>
      </c>
      <c r="B19" s="50" t="s">
        <v>28</v>
      </c>
      <c r="C19" s="51" t="s">
        <v>80</v>
      </c>
      <c r="D19" s="50" t="s">
        <v>26</v>
      </c>
      <c r="E19" s="51" t="s">
        <v>79</v>
      </c>
      <c r="F19" s="50" t="s">
        <v>24</v>
      </c>
      <c r="G19" s="305" t="s">
        <v>251</v>
      </c>
      <c r="H19" s="305" t="s">
        <v>250</v>
      </c>
      <c r="I19" s="156"/>
    </row>
    <row r="20" spans="1:9" x14ac:dyDescent="0.25">
      <c r="A20" s="144" t="s">
        <v>21</v>
      </c>
      <c r="B20" s="297" t="s">
        <v>682</v>
      </c>
      <c r="C20" s="297" t="s">
        <v>681</v>
      </c>
      <c r="D20" s="296">
        <v>1683.71</v>
      </c>
      <c r="E20" s="142">
        <v>2797653.79</v>
      </c>
      <c r="F20" s="294" t="s">
        <v>679</v>
      </c>
      <c r="G20" s="142">
        <v>2797653.79</v>
      </c>
      <c r="H20" s="317">
        <v>39058</v>
      </c>
    </row>
    <row r="21" spans="1:9" x14ac:dyDescent="0.25">
      <c r="A21" s="144" t="s">
        <v>50</v>
      </c>
      <c r="B21" s="160">
        <v>1956.92</v>
      </c>
      <c r="C21" s="142">
        <v>6074607.0800000001</v>
      </c>
      <c r="D21" s="143">
        <v>1683.71</v>
      </c>
      <c r="E21" s="142">
        <v>1705281.48</v>
      </c>
      <c r="F21" s="294" t="s">
        <v>679</v>
      </c>
      <c r="G21" s="142">
        <v>1705281.48</v>
      </c>
      <c r="H21" s="317">
        <v>39058</v>
      </c>
    </row>
    <row r="22" spans="1:9" x14ac:dyDescent="0.25">
      <c r="A22" s="144" t="s">
        <v>73</v>
      </c>
      <c r="B22" s="160">
        <v>369.09</v>
      </c>
      <c r="C22" s="142" t="s">
        <v>680</v>
      </c>
      <c r="D22" s="143">
        <v>358.41</v>
      </c>
      <c r="E22" s="142">
        <v>677796.99</v>
      </c>
      <c r="F22" s="294" t="s">
        <v>679</v>
      </c>
      <c r="G22" s="142">
        <v>677796.99</v>
      </c>
      <c r="H22" s="317">
        <v>39058</v>
      </c>
    </row>
    <row r="23" spans="1:9" x14ac:dyDescent="0.25">
      <c r="A23" s="144" t="s">
        <v>678</v>
      </c>
      <c r="B23" s="160">
        <v>174</v>
      </c>
      <c r="C23" s="142">
        <v>97440</v>
      </c>
      <c r="D23" s="143">
        <v>174</v>
      </c>
      <c r="E23" s="142">
        <v>97440</v>
      </c>
      <c r="F23" s="294" t="s">
        <v>677</v>
      </c>
      <c r="G23" s="142">
        <v>97440</v>
      </c>
      <c r="H23" s="317">
        <v>39056</v>
      </c>
    </row>
    <row r="24" spans="1:9" x14ac:dyDescent="0.25">
      <c r="A24" s="144" t="s">
        <v>83</v>
      </c>
      <c r="B24" s="160">
        <v>197</v>
      </c>
      <c r="C24" s="142">
        <v>847100</v>
      </c>
      <c r="D24" s="160">
        <v>197</v>
      </c>
      <c r="E24" s="142">
        <v>847100</v>
      </c>
      <c r="F24" s="294" t="s">
        <v>676</v>
      </c>
      <c r="G24" s="142">
        <v>847100</v>
      </c>
      <c r="H24" s="317">
        <v>39056</v>
      </c>
    </row>
    <row r="26" spans="1:9" x14ac:dyDescent="0.25">
      <c r="A26" s="52" t="s">
        <v>81</v>
      </c>
      <c r="B26" s="408" t="s">
        <v>31</v>
      </c>
      <c r="C26" s="408"/>
      <c r="D26" s="408" t="s">
        <v>30</v>
      </c>
      <c r="E26" s="408"/>
      <c r="F26" s="408"/>
    </row>
    <row r="27" spans="1:9" ht="45" x14ac:dyDescent="0.25">
      <c r="A27" s="50" t="s">
        <v>29</v>
      </c>
      <c r="B27" s="50" t="s">
        <v>28</v>
      </c>
      <c r="C27" s="51" t="s">
        <v>80</v>
      </c>
      <c r="D27" s="50" t="s">
        <v>26</v>
      </c>
      <c r="E27" s="51" t="s">
        <v>79</v>
      </c>
      <c r="F27" s="50" t="s">
        <v>24</v>
      </c>
      <c r="G27" s="305" t="s">
        <v>251</v>
      </c>
      <c r="H27" s="305" t="s">
        <v>250</v>
      </c>
    </row>
    <row r="28" spans="1:9" x14ac:dyDescent="0.25">
      <c r="A28" s="144" t="s">
        <v>21</v>
      </c>
      <c r="B28" s="160" t="s">
        <v>675</v>
      </c>
      <c r="C28" s="142" t="s">
        <v>674</v>
      </c>
      <c r="D28" s="275">
        <v>1956.4</v>
      </c>
      <c r="E28" s="142">
        <v>4995060.92</v>
      </c>
      <c r="F28" s="294" t="s">
        <v>671</v>
      </c>
      <c r="G28" s="142">
        <v>4995060.92</v>
      </c>
      <c r="H28" s="317">
        <v>39426</v>
      </c>
      <c r="I28" s="164"/>
    </row>
    <row r="29" spans="1:9" x14ac:dyDescent="0.25">
      <c r="A29" s="144" t="s">
        <v>50</v>
      </c>
      <c r="B29" s="296">
        <v>1956.4</v>
      </c>
      <c r="C29" s="142">
        <v>6192507.6299999999</v>
      </c>
      <c r="D29" s="295">
        <v>1956.4</v>
      </c>
      <c r="E29" s="142">
        <v>6192507.6299999999</v>
      </c>
      <c r="F29" s="294" t="s">
        <v>673</v>
      </c>
      <c r="G29" s="142">
        <v>6192507.6299999999</v>
      </c>
      <c r="H29" s="317">
        <v>39436</v>
      </c>
    </row>
    <row r="30" spans="1:9" x14ac:dyDescent="0.25">
      <c r="A30" s="144" t="s">
        <v>73</v>
      </c>
      <c r="B30" s="160">
        <v>369.11</v>
      </c>
      <c r="C30" s="142" t="s">
        <v>672</v>
      </c>
      <c r="D30" s="143">
        <v>369.11</v>
      </c>
      <c r="E30" s="142">
        <v>643740.93999999994</v>
      </c>
      <c r="F30" s="294" t="s">
        <v>671</v>
      </c>
      <c r="G30" s="142">
        <v>643740.93999999994</v>
      </c>
      <c r="H30" s="317">
        <v>39426</v>
      </c>
    </row>
    <row r="31" spans="1:9" x14ac:dyDescent="0.25">
      <c r="A31" s="144" t="s">
        <v>16</v>
      </c>
      <c r="B31" s="160">
        <v>622</v>
      </c>
      <c r="C31" s="142" t="s">
        <v>670</v>
      </c>
      <c r="D31" s="137">
        <v>595.6</v>
      </c>
      <c r="E31" s="142">
        <v>2586187.36</v>
      </c>
      <c r="F31" s="294" t="s">
        <v>669</v>
      </c>
      <c r="G31" s="142">
        <v>2586187.36</v>
      </c>
      <c r="H31" s="317">
        <v>39503</v>
      </c>
    </row>
    <row r="32" spans="1:9" x14ac:dyDescent="0.25">
      <c r="A32" s="157"/>
    </row>
    <row r="33" spans="1:9" x14ac:dyDescent="0.25">
      <c r="A33" s="52" t="s">
        <v>75</v>
      </c>
      <c r="B33" s="408" t="s">
        <v>31</v>
      </c>
      <c r="C33" s="408"/>
      <c r="D33" s="408" t="s">
        <v>30</v>
      </c>
      <c r="E33" s="408"/>
      <c r="F33" s="408"/>
    </row>
    <row r="34" spans="1:9" ht="45" x14ac:dyDescent="0.25">
      <c r="A34" s="50" t="s">
        <v>29</v>
      </c>
      <c r="B34" s="50" t="s">
        <v>28</v>
      </c>
      <c r="C34" s="51" t="s">
        <v>27</v>
      </c>
      <c r="D34" s="50" t="s">
        <v>26</v>
      </c>
      <c r="E34" s="51" t="s">
        <v>25</v>
      </c>
      <c r="F34" s="50" t="s">
        <v>24</v>
      </c>
      <c r="G34" s="305" t="s">
        <v>251</v>
      </c>
      <c r="H34" s="305" t="s">
        <v>250</v>
      </c>
      <c r="I34" s="305" t="s">
        <v>784</v>
      </c>
    </row>
    <row r="35" spans="1:9" x14ac:dyDescent="0.25">
      <c r="A35" s="144" t="s">
        <v>21</v>
      </c>
      <c r="B35" s="161">
        <v>1956.4</v>
      </c>
      <c r="C35" s="161">
        <v>189066.5</v>
      </c>
      <c r="D35" s="161">
        <v>1956.4</v>
      </c>
      <c r="E35" s="163">
        <v>189066.5</v>
      </c>
      <c r="F35" s="293" t="s">
        <v>668</v>
      </c>
      <c r="G35" s="348">
        <v>189066.5</v>
      </c>
      <c r="H35" s="33">
        <v>39797</v>
      </c>
      <c r="I35" s="395">
        <v>5728714.9500000002</v>
      </c>
    </row>
    <row r="36" spans="1:9" s="309" customFormat="1" x14ac:dyDescent="0.25">
      <c r="A36" s="306" t="s">
        <v>50</v>
      </c>
      <c r="B36" s="163">
        <v>1956.4</v>
      </c>
      <c r="C36" s="163">
        <v>205555.16</v>
      </c>
      <c r="D36" s="163">
        <v>1956.4</v>
      </c>
      <c r="E36" s="163">
        <v>205553.6</v>
      </c>
      <c r="F36" s="318" t="s">
        <v>668</v>
      </c>
      <c r="G36" s="348">
        <v>205553.6</v>
      </c>
      <c r="H36" s="33">
        <v>39797</v>
      </c>
      <c r="I36" s="396">
        <v>6192507.6299999999</v>
      </c>
    </row>
    <row r="37" spans="1:9" x14ac:dyDescent="0.25">
      <c r="A37" s="144" t="s">
        <v>73</v>
      </c>
      <c r="B37" s="161">
        <v>311.04000000000002</v>
      </c>
      <c r="C37" s="161">
        <v>17306.27</v>
      </c>
      <c r="D37" s="161">
        <v>311.04000000000002</v>
      </c>
      <c r="E37" s="142">
        <v>15347.74</v>
      </c>
      <c r="F37" s="293" t="s">
        <v>668</v>
      </c>
      <c r="G37" s="213">
        <v>15347.74</v>
      </c>
      <c r="H37" s="33">
        <v>39797</v>
      </c>
      <c r="I37" s="395">
        <v>465036.52</v>
      </c>
    </row>
    <row r="38" spans="1:9" x14ac:dyDescent="0.25">
      <c r="A38" s="144" t="s">
        <v>16</v>
      </c>
      <c r="B38" s="161">
        <v>675.25</v>
      </c>
      <c r="C38" s="161">
        <v>94021.26</v>
      </c>
      <c r="D38" s="161">
        <v>629.70000000000005</v>
      </c>
      <c r="E38" s="142">
        <v>86136.27</v>
      </c>
      <c r="F38" s="293" t="s">
        <v>667</v>
      </c>
      <c r="G38" s="213">
        <v>86136.27</v>
      </c>
      <c r="H38" s="33">
        <v>39779</v>
      </c>
      <c r="I38" s="395">
        <v>2609928.98</v>
      </c>
    </row>
    <row r="40" spans="1:9" x14ac:dyDescent="0.25">
      <c r="A40" s="52" t="s">
        <v>67</v>
      </c>
      <c r="B40" s="408" t="s">
        <v>31</v>
      </c>
      <c r="C40" s="408"/>
      <c r="D40" s="408" t="s">
        <v>30</v>
      </c>
      <c r="E40" s="408"/>
      <c r="F40" s="408"/>
    </row>
    <row r="41" spans="1:9" ht="45" x14ac:dyDescent="0.25">
      <c r="A41" s="50" t="s">
        <v>29</v>
      </c>
      <c r="B41" s="50" t="s">
        <v>28</v>
      </c>
      <c r="C41" s="51" t="s">
        <v>27</v>
      </c>
      <c r="D41" s="50" t="s">
        <v>26</v>
      </c>
      <c r="E41" s="51" t="s">
        <v>25</v>
      </c>
      <c r="F41" s="50" t="s">
        <v>24</v>
      </c>
      <c r="G41" s="305" t="s">
        <v>251</v>
      </c>
      <c r="H41" s="305" t="s">
        <v>250</v>
      </c>
    </row>
    <row r="42" spans="1:9" x14ac:dyDescent="0.25">
      <c r="A42" s="144" t="s">
        <v>21</v>
      </c>
      <c r="B42" s="142">
        <v>1944.71</v>
      </c>
      <c r="C42" s="142">
        <v>236476.74</v>
      </c>
      <c r="D42" s="142">
        <v>1944.71</v>
      </c>
      <c r="E42" s="142">
        <v>236476.74</v>
      </c>
      <c r="F42" s="136" t="s">
        <v>666</v>
      </c>
      <c r="G42" s="142">
        <v>236476.74</v>
      </c>
      <c r="H42" s="317">
        <v>40156</v>
      </c>
    </row>
    <row r="43" spans="1:9" x14ac:dyDescent="0.25">
      <c r="A43" s="144" t="s">
        <v>50</v>
      </c>
      <c r="B43" s="142">
        <v>1944.71</v>
      </c>
      <c r="C43" s="142">
        <v>204193.64</v>
      </c>
      <c r="D43" s="142">
        <v>1944.71</v>
      </c>
      <c r="E43" s="142">
        <v>204193.64</v>
      </c>
      <c r="F43" s="136" t="s">
        <v>666</v>
      </c>
      <c r="G43" s="142">
        <v>204193.64</v>
      </c>
      <c r="H43" s="317">
        <v>40156</v>
      </c>
    </row>
    <row r="44" spans="1:9" x14ac:dyDescent="0.25">
      <c r="A44" s="144" t="s">
        <v>66</v>
      </c>
      <c r="B44" s="142">
        <v>758.31</v>
      </c>
      <c r="C44" s="142">
        <v>24265.919999999998</v>
      </c>
      <c r="D44" s="142">
        <v>758.31</v>
      </c>
      <c r="E44" s="142">
        <v>24265.919999999998</v>
      </c>
      <c r="F44" s="136" t="s">
        <v>666</v>
      </c>
      <c r="G44" s="142">
        <v>24265.919999999998</v>
      </c>
      <c r="H44" s="317">
        <v>40156</v>
      </c>
    </row>
    <row r="45" spans="1:9" x14ac:dyDescent="0.25">
      <c r="A45" s="144" t="s">
        <v>16</v>
      </c>
      <c r="B45" s="142">
        <v>784.66</v>
      </c>
      <c r="C45" s="142">
        <v>116130.12</v>
      </c>
      <c r="D45" s="142">
        <v>724.3</v>
      </c>
      <c r="E45" s="142">
        <v>106724.74</v>
      </c>
      <c r="F45" s="136" t="s">
        <v>665</v>
      </c>
      <c r="G45" s="142">
        <v>106724.74</v>
      </c>
      <c r="H45" s="317">
        <v>40074</v>
      </c>
    </row>
    <row r="47" spans="1:9" x14ac:dyDescent="0.25">
      <c r="A47" s="52" t="s">
        <v>63</v>
      </c>
      <c r="B47" s="408" t="s">
        <v>31</v>
      </c>
      <c r="C47" s="408"/>
      <c r="D47" s="408" t="s">
        <v>30</v>
      </c>
      <c r="E47" s="408"/>
      <c r="F47" s="408"/>
    </row>
    <row r="48" spans="1:9" ht="45" x14ac:dyDescent="0.25">
      <c r="A48" s="50" t="s">
        <v>29</v>
      </c>
      <c r="B48" s="50" t="s">
        <v>28</v>
      </c>
      <c r="C48" s="51" t="s">
        <v>27</v>
      </c>
      <c r="D48" s="50" t="s">
        <v>26</v>
      </c>
      <c r="E48" s="51" t="s">
        <v>25</v>
      </c>
      <c r="F48" s="50" t="s">
        <v>24</v>
      </c>
      <c r="G48" s="305" t="s">
        <v>251</v>
      </c>
      <c r="H48" s="305" t="s">
        <v>250</v>
      </c>
    </row>
    <row r="49" spans="1:9" x14ac:dyDescent="0.25">
      <c r="A49" s="144" t="s">
        <v>21</v>
      </c>
      <c r="B49" s="47">
        <v>1924.91</v>
      </c>
      <c r="C49" s="47">
        <v>274107.18</v>
      </c>
      <c r="D49" s="142">
        <v>1924.91</v>
      </c>
      <c r="E49" s="142">
        <v>265883.96000000002</v>
      </c>
      <c r="F49" s="155" t="s">
        <v>663</v>
      </c>
      <c r="G49" s="213">
        <v>265883.96000000002</v>
      </c>
      <c r="H49" s="33">
        <v>40529</v>
      </c>
    </row>
    <row r="50" spans="1:9" x14ac:dyDescent="0.25">
      <c r="A50" s="144" t="s">
        <v>50</v>
      </c>
      <c r="B50" s="47">
        <v>1924.91</v>
      </c>
      <c r="C50" s="47">
        <v>202469.06</v>
      </c>
      <c r="D50" s="142">
        <v>1924.91</v>
      </c>
      <c r="E50" s="142">
        <v>196394.98</v>
      </c>
      <c r="F50" s="155" t="s">
        <v>663</v>
      </c>
      <c r="G50" s="213">
        <v>196394.98</v>
      </c>
      <c r="H50" s="33">
        <v>40529</v>
      </c>
    </row>
    <row r="51" spans="1:9" x14ac:dyDescent="0.25">
      <c r="A51" s="144" t="s">
        <v>66</v>
      </c>
      <c r="B51" s="47">
        <v>758.04</v>
      </c>
      <c r="C51" s="47"/>
      <c r="D51" s="142">
        <v>758.04</v>
      </c>
      <c r="E51" s="142"/>
      <c r="F51" s="155" t="s">
        <v>663</v>
      </c>
      <c r="G51" s="264" t="s">
        <v>778</v>
      </c>
      <c r="H51" s="41" t="s">
        <v>778</v>
      </c>
    </row>
    <row r="52" spans="1:9" x14ac:dyDescent="0.25">
      <c r="A52" s="144" t="s">
        <v>151</v>
      </c>
      <c r="B52" s="47">
        <v>114.18</v>
      </c>
      <c r="C52" s="47">
        <v>10017.01</v>
      </c>
      <c r="D52" s="142">
        <v>114.18</v>
      </c>
      <c r="E52" s="142">
        <v>9716.5</v>
      </c>
      <c r="F52" s="155" t="s">
        <v>664</v>
      </c>
      <c r="G52" s="213">
        <v>9716.5</v>
      </c>
      <c r="H52" s="33">
        <v>40620</v>
      </c>
    </row>
    <row r="53" spans="1:9" s="309" customFormat="1" x14ac:dyDescent="0.25">
      <c r="A53" s="306" t="s">
        <v>49</v>
      </c>
      <c r="B53" s="310">
        <v>187</v>
      </c>
      <c r="C53" s="310">
        <v>11377.08</v>
      </c>
      <c r="D53" s="311">
        <v>185</v>
      </c>
      <c r="E53" s="311">
        <v>10799.82</v>
      </c>
      <c r="F53" s="312" t="s">
        <v>663</v>
      </c>
      <c r="G53" s="213">
        <v>10458.52</v>
      </c>
      <c r="H53" s="33">
        <v>40529</v>
      </c>
      <c r="I53" s="313"/>
    </row>
    <row r="54" spans="1:9" s="309" customFormat="1" x14ac:dyDescent="0.25">
      <c r="A54" s="306"/>
      <c r="B54" s="310"/>
      <c r="C54" s="310"/>
      <c r="D54" s="311"/>
      <c r="E54" s="311"/>
      <c r="F54" s="312"/>
      <c r="G54" s="213">
        <v>337.66</v>
      </c>
      <c r="H54" s="33">
        <v>40590</v>
      </c>
      <c r="I54" s="314"/>
    </row>
    <row r="55" spans="1:9" s="309" customFormat="1" x14ac:dyDescent="0.25">
      <c r="A55" s="306"/>
      <c r="B55" s="310"/>
      <c r="C55" s="310"/>
      <c r="D55" s="311"/>
      <c r="E55" s="311"/>
      <c r="F55" s="312"/>
      <c r="G55" s="213">
        <v>3.64</v>
      </c>
      <c r="H55" s="33">
        <v>41088</v>
      </c>
      <c r="I55" s="314"/>
    </row>
    <row r="56" spans="1:9" x14ac:dyDescent="0.25">
      <c r="A56" s="144" t="s">
        <v>16</v>
      </c>
      <c r="B56" s="47">
        <v>780.75</v>
      </c>
      <c r="C56" s="47">
        <v>111646.96</v>
      </c>
      <c r="D56" s="143">
        <v>705.8</v>
      </c>
      <c r="E56" s="142">
        <v>100929.4</v>
      </c>
      <c r="F56" s="155" t="s">
        <v>662</v>
      </c>
      <c r="G56" s="213">
        <v>100929.4</v>
      </c>
      <c r="H56" s="33">
        <v>40444</v>
      </c>
    </row>
    <row r="58" spans="1:9" x14ac:dyDescent="0.25">
      <c r="A58" s="52" t="s">
        <v>60</v>
      </c>
      <c r="B58" s="408" t="s">
        <v>31</v>
      </c>
      <c r="C58" s="408"/>
      <c r="D58" s="408" t="s">
        <v>30</v>
      </c>
      <c r="E58" s="408"/>
      <c r="F58" s="408"/>
    </row>
    <row r="59" spans="1:9" ht="45" x14ac:dyDescent="0.25">
      <c r="A59" s="50" t="s">
        <v>29</v>
      </c>
      <c r="B59" s="50" t="s">
        <v>28</v>
      </c>
      <c r="C59" s="51" t="s">
        <v>27</v>
      </c>
      <c r="D59" s="50" t="s">
        <v>26</v>
      </c>
      <c r="E59" s="51" t="s">
        <v>25</v>
      </c>
      <c r="F59" s="50" t="s">
        <v>24</v>
      </c>
      <c r="G59" s="305" t="s">
        <v>251</v>
      </c>
      <c r="H59" s="305" t="s">
        <v>250</v>
      </c>
    </row>
    <row r="60" spans="1:9" x14ac:dyDescent="0.25">
      <c r="A60" s="144" t="s">
        <v>21</v>
      </c>
      <c r="B60" s="47">
        <v>1924.91</v>
      </c>
      <c r="C60" s="47">
        <v>299054.02</v>
      </c>
      <c r="D60" s="142">
        <v>1924.91</v>
      </c>
      <c r="E60" s="142">
        <v>299054.02</v>
      </c>
      <c r="F60" s="136" t="s">
        <v>660</v>
      </c>
      <c r="G60" s="142">
        <v>299054.02</v>
      </c>
      <c r="H60" s="317">
        <v>40885</v>
      </c>
    </row>
    <row r="61" spans="1:9" x14ac:dyDescent="0.25">
      <c r="A61" s="144" t="s">
        <v>50</v>
      </c>
      <c r="B61" s="47">
        <v>1924.91</v>
      </c>
      <c r="C61" s="47">
        <v>163880.92000000001</v>
      </c>
      <c r="D61" s="142">
        <v>1924.91</v>
      </c>
      <c r="E61" s="142">
        <v>163880.92000000001</v>
      </c>
      <c r="F61" s="136" t="s">
        <v>660</v>
      </c>
      <c r="G61" s="142">
        <v>163880.92000000001</v>
      </c>
      <c r="H61" s="317">
        <v>40885</v>
      </c>
    </row>
    <row r="62" spans="1:9" x14ac:dyDescent="0.25">
      <c r="A62" s="144" t="s">
        <v>66</v>
      </c>
      <c r="B62" s="47">
        <v>758.04</v>
      </c>
      <c r="C62" s="47"/>
      <c r="D62" s="142">
        <v>758.04</v>
      </c>
      <c r="E62" s="142"/>
      <c r="F62" s="136" t="s">
        <v>660</v>
      </c>
      <c r="G62" s="264" t="s">
        <v>778</v>
      </c>
      <c r="H62" s="41" t="s">
        <v>778</v>
      </c>
    </row>
    <row r="63" spans="1:9" x14ac:dyDescent="0.25">
      <c r="A63" s="144" t="s">
        <v>151</v>
      </c>
      <c r="B63" s="47">
        <v>114.18</v>
      </c>
      <c r="C63" s="47">
        <v>10017.01</v>
      </c>
      <c r="D63" s="142">
        <v>114.18</v>
      </c>
      <c r="E63" s="142">
        <v>10017.01</v>
      </c>
      <c r="F63" s="136" t="s">
        <v>661</v>
      </c>
      <c r="G63" s="142">
        <v>10017.01</v>
      </c>
      <c r="H63" s="317">
        <v>40998</v>
      </c>
    </row>
    <row r="64" spans="1:9" x14ac:dyDescent="0.25">
      <c r="A64" s="144" t="s">
        <v>49</v>
      </c>
      <c r="B64" s="47">
        <v>145</v>
      </c>
      <c r="C64" s="47">
        <v>11478.2</v>
      </c>
      <c r="D64" s="142">
        <v>142</v>
      </c>
      <c r="E64" s="142">
        <v>11003.54</v>
      </c>
      <c r="F64" s="136" t="s">
        <v>660</v>
      </c>
      <c r="G64" s="142">
        <v>11003.54</v>
      </c>
      <c r="H64" s="317">
        <v>40885</v>
      </c>
    </row>
    <row r="65" spans="1:8" x14ac:dyDescent="0.25">
      <c r="A65" s="144" t="s">
        <v>16</v>
      </c>
      <c r="B65" s="47">
        <v>870.32</v>
      </c>
      <c r="C65" s="47">
        <v>106761.43</v>
      </c>
      <c r="D65" s="142">
        <v>752.3</v>
      </c>
      <c r="E65" s="142">
        <v>89363.1</v>
      </c>
      <c r="F65" s="136" t="s">
        <v>659</v>
      </c>
      <c r="G65" s="142">
        <v>89363.1</v>
      </c>
      <c r="H65" s="317">
        <v>40730</v>
      </c>
    </row>
    <row r="67" spans="1:8" x14ac:dyDescent="0.25">
      <c r="A67" s="52" t="s">
        <v>57</v>
      </c>
      <c r="B67" s="408" t="s">
        <v>31</v>
      </c>
      <c r="C67" s="408"/>
      <c r="D67" s="408" t="s">
        <v>30</v>
      </c>
      <c r="E67" s="408"/>
      <c r="F67" s="408"/>
    </row>
    <row r="68" spans="1:8" ht="45" x14ac:dyDescent="0.25">
      <c r="A68" s="50" t="s">
        <v>29</v>
      </c>
      <c r="B68" s="50" t="s">
        <v>28</v>
      </c>
      <c r="C68" s="51" t="s">
        <v>27</v>
      </c>
      <c r="D68" s="50" t="s">
        <v>26</v>
      </c>
      <c r="E68" s="51" t="s">
        <v>25</v>
      </c>
      <c r="F68" s="50" t="s">
        <v>24</v>
      </c>
      <c r="G68" s="305" t="s">
        <v>251</v>
      </c>
      <c r="H68" s="305" t="s">
        <v>250</v>
      </c>
    </row>
    <row r="69" spans="1:8" x14ac:dyDescent="0.25">
      <c r="A69" s="144" t="s">
        <v>21</v>
      </c>
      <c r="B69" s="142">
        <v>1924.75</v>
      </c>
      <c r="C69" s="48">
        <v>334810.26</v>
      </c>
      <c r="D69" s="142">
        <v>1924.75</v>
      </c>
      <c r="E69" s="142">
        <v>332994.84999999998</v>
      </c>
      <c r="F69" s="136" t="s">
        <v>657</v>
      </c>
      <c r="G69" s="142">
        <v>332994.84999999998</v>
      </c>
      <c r="H69" s="317">
        <v>41250</v>
      </c>
    </row>
    <row r="70" spans="1:8" x14ac:dyDescent="0.25">
      <c r="A70" s="144" t="s">
        <v>50</v>
      </c>
      <c r="B70" s="142">
        <v>1924.75</v>
      </c>
      <c r="C70" s="48">
        <v>163865.97</v>
      </c>
      <c r="D70" s="142">
        <v>1924.75</v>
      </c>
      <c r="E70" s="142">
        <v>163865.97</v>
      </c>
      <c r="F70" s="136" t="s">
        <v>657</v>
      </c>
      <c r="G70" s="142">
        <v>163865.97</v>
      </c>
      <c r="H70" s="317">
        <v>41250</v>
      </c>
    </row>
    <row r="71" spans="1:8" x14ac:dyDescent="0.25">
      <c r="A71" s="144" t="s">
        <v>151</v>
      </c>
      <c r="B71" s="142">
        <v>114.18</v>
      </c>
      <c r="C71" s="48">
        <v>10017.01</v>
      </c>
      <c r="D71" s="142">
        <v>114.18</v>
      </c>
      <c r="E71" s="142">
        <v>10017.01</v>
      </c>
      <c r="F71" s="136" t="s">
        <v>658</v>
      </c>
      <c r="G71" s="142">
        <v>10017.01</v>
      </c>
      <c r="H71" s="317">
        <v>41374</v>
      </c>
    </row>
    <row r="72" spans="1:8" x14ac:dyDescent="0.25">
      <c r="A72" s="144" t="s">
        <v>66</v>
      </c>
      <c r="B72" s="142">
        <v>757.88</v>
      </c>
      <c r="C72" s="48"/>
      <c r="D72" s="142">
        <v>757.88</v>
      </c>
      <c r="E72" s="142"/>
      <c r="F72" s="136" t="s">
        <v>657</v>
      </c>
      <c r="G72" s="264" t="s">
        <v>778</v>
      </c>
      <c r="H72" s="41" t="s">
        <v>778</v>
      </c>
    </row>
    <row r="73" spans="1:8" x14ac:dyDescent="0.25">
      <c r="A73" s="144" t="s">
        <v>49</v>
      </c>
      <c r="B73" s="142">
        <v>144</v>
      </c>
      <c r="C73" s="48">
        <v>12405.6</v>
      </c>
      <c r="D73" s="142">
        <v>143</v>
      </c>
      <c r="E73" s="142">
        <v>12166.88</v>
      </c>
      <c r="F73" s="136" t="s">
        <v>657</v>
      </c>
      <c r="G73" s="142">
        <v>12166.88</v>
      </c>
      <c r="H73" s="317">
        <v>41250</v>
      </c>
    </row>
    <row r="74" spans="1:8" x14ac:dyDescent="0.25">
      <c r="A74" s="144" t="s">
        <v>16</v>
      </c>
      <c r="B74" s="142">
        <v>823.59</v>
      </c>
      <c r="C74" s="48">
        <v>29484.38</v>
      </c>
      <c r="D74" s="143">
        <v>720.9</v>
      </c>
      <c r="E74" s="142">
        <v>0</v>
      </c>
      <c r="F74" s="136" t="s">
        <v>656</v>
      </c>
      <c r="G74" s="264" t="s">
        <v>778</v>
      </c>
      <c r="H74" s="41" t="s">
        <v>778</v>
      </c>
    </row>
    <row r="76" spans="1:8" x14ac:dyDescent="0.25">
      <c r="A76" s="52" t="s">
        <v>54</v>
      </c>
      <c r="B76" s="408" t="s">
        <v>31</v>
      </c>
      <c r="C76" s="408"/>
      <c r="D76" s="408" t="s">
        <v>30</v>
      </c>
      <c r="E76" s="408"/>
      <c r="F76" s="408"/>
    </row>
    <row r="77" spans="1:8" ht="45" x14ac:dyDescent="0.25">
      <c r="A77" s="50" t="s">
        <v>29</v>
      </c>
      <c r="B77" s="50" t="s">
        <v>28</v>
      </c>
      <c r="C77" s="51" t="s">
        <v>27</v>
      </c>
      <c r="D77" s="50" t="s">
        <v>26</v>
      </c>
      <c r="E77" s="51" t="s">
        <v>25</v>
      </c>
      <c r="F77" s="50" t="s">
        <v>24</v>
      </c>
      <c r="G77" s="305" t="s">
        <v>251</v>
      </c>
      <c r="H77" s="305" t="s">
        <v>250</v>
      </c>
    </row>
    <row r="78" spans="1:8" x14ac:dyDescent="0.25">
      <c r="A78" s="144" t="s">
        <v>21</v>
      </c>
      <c r="B78" s="142">
        <v>1783.86</v>
      </c>
      <c r="C78" s="153">
        <v>336328.96000000002</v>
      </c>
      <c r="D78" s="151">
        <v>1613.51</v>
      </c>
      <c r="E78" s="152">
        <v>227110.22</v>
      </c>
      <c r="F78" s="136" t="s">
        <v>655</v>
      </c>
      <c r="G78" s="152">
        <v>227110.22</v>
      </c>
      <c r="H78" s="366">
        <v>41836</v>
      </c>
    </row>
    <row r="79" spans="1:8" x14ac:dyDescent="0.25">
      <c r="A79" s="144" t="s">
        <v>50</v>
      </c>
      <c r="B79" s="142">
        <v>1783.86</v>
      </c>
      <c r="C79" s="153">
        <v>153103.26</v>
      </c>
      <c r="D79" s="151">
        <v>1613.51</v>
      </c>
      <c r="E79" s="152">
        <v>103694.84</v>
      </c>
      <c r="F79" s="136" t="s">
        <v>655</v>
      </c>
      <c r="G79" s="152">
        <v>103694.84</v>
      </c>
      <c r="H79" s="366">
        <v>41836</v>
      </c>
    </row>
    <row r="80" spans="1:8" x14ac:dyDescent="0.25">
      <c r="A80" s="144" t="s">
        <v>66</v>
      </c>
      <c r="B80" s="142">
        <v>763.71</v>
      </c>
      <c r="C80" s="152">
        <v>0</v>
      </c>
      <c r="D80" s="151">
        <v>720.85</v>
      </c>
      <c r="E80" s="152">
        <v>0</v>
      </c>
      <c r="F80" s="136" t="s">
        <v>655</v>
      </c>
      <c r="G80" s="264" t="s">
        <v>778</v>
      </c>
      <c r="H80" s="41" t="s">
        <v>778</v>
      </c>
    </row>
    <row r="81" spans="1:8" x14ac:dyDescent="0.25">
      <c r="A81" s="144" t="s">
        <v>151</v>
      </c>
      <c r="B81" s="142">
        <v>105.85</v>
      </c>
      <c r="C81" s="153">
        <v>9286.2199999999993</v>
      </c>
      <c r="D81" s="151">
        <v>98.59</v>
      </c>
      <c r="E81" s="152">
        <v>7154.2</v>
      </c>
      <c r="F81" s="136" t="s">
        <v>655</v>
      </c>
      <c r="G81" s="152">
        <v>7154.2</v>
      </c>
      <c r="H81" s="366">
        <v>41836</v>
      </c>
    </row>
    <row r="82" spans="1:8" x14ac:dyDescent="0.25">
      <c r="A82" s="144" t="s">
        <v>49</v>
      </c>
      <c r="B82" s="142">
        <v>118</v>
      </c>
      <c r="C82" s="153">
        <v>11665.48</v>
      </c>
      <c r="D82" s="151">
        <v>117</v>
      </c>
      <c r="E82" s="152">
        <v>10852.96</v>
      </c>
      <c r="F82" s="136" t="s">
        <v>655</v>
      </c>
      <c r="G82" s="152">
        <v>10852.96</v>
      </c>
      <c r="H82" s="366">
        <v>41836</v>
      </c>
    </row>
    <row r="83" spans="1:8" x14ac:dyDescent="0.25">
      <c r="A83" s="144" t="s">
        <v>16</v>
      </c>
      <c r="B83" s="142">
        <v>720.13</v>
      </c>
      <c r="C83" s="153">
        <v>25713.87</v>
      </c>
      <c r="D83" s="151">
        <v>663</v>
      </c>
      <c r="E83" s="152">
        <v>0</v>
      </c>
      <c r="F83" s="136" t="s">
        <v>654</v>
      </c>
      <c r="G83" s="264" t="s">
        <v>778</v>
      </c>
      <c r="H83" s="41" t="s">
        <v>778</v>
      </c>
    </row>
    <row r="85" spans="1:8" x14ac:dyDescent="0.25">
      <c r="A85" s="52" t="s">
        <v>51</v>
      </c>
      <c r="B85" s="408" t="s">
        <v>31</v>
      </c>
      <c r="C85" s="408"/>
      <c r="D85" s="408" t="s">
        <v>30</v>
      </c>
      <c r="E85" s="408"/>
      <c r="F85" s="408"/>
    </row>
    <row r="86" spans="1:8" ht="45" x14ac:dyDescent="0.25">
      <c r="A86" s="50" t="s">
        <v>29</v>
      </c>
      <c r="B86" s="50" t="s">
        <v>28</v>
      </c>
      <c r="C86" s="51" t="s">
        <v>27</v>
      </c>
      <c r="D86" s="50" t="s">
        <v>26</v>
      </c>
      <c r="E86" s="51" t="s">
        <v>25</v>
      </c>
      <c r="F86" s="50" t="s">
        <v>24</v>
      </c>
      <c r="G86" s="305" t="s">
        <v>251</v>
      </c>
      <c r="H86" s="305" t="s">
        <v>250</v>
      </c>
    </row>
    <row r="87" spans="1:8" x14ac:dyDescent="0.25">
      <c r="A87" s="144" t="s">
        <v>21</v>
      </c>
      <c r="B87" s="142" t="s">
        <v>653</v>
      </c>
      <c r="C87" s="142">
        <v>326025.8</v>
      </c>
      <c r="D87" s="137">
        <v>1387.43</v>
      </c>
      <c r="E87" s="142">
        <v>170818.25</v>
      </c>
      <c r="F87" s="136" t="s">
        <v>651</v>
      </c>
      <c r="G87" s="142">
        <v>170818.25</v>
      </c>
      <c r="H87" s="317">
        <v>42088</v>
      </c>
    </row>
    <row r="88" spans="1:8" x14ac:dyDescent="0.25">
      <c r="A88" s="144" t="s">
        <v>50</v>
      </c>
      <c r="B88" s="142" t="s">
        <v>653</v>
      </c>
      <c r="C88" s="142">
        <v>135120.89000000001</v>
      </c>
      <c r="D88" s="137">
        <v>1387.43</v>
      </c>
      <c r="E88" s="142">
        <v>37097.17</v>
      </c>
      <c r="F88" s="136" t="s">
        <v>651</v>
      </c>
      <c r="G88" s="142">
        <v>37097.17</v>
      </c>
      <c r="H88" s="317">
        <v>42088</v>
      </c>
    </row>
    <row r="89" spans="1:8" x14ac:dyDescent="0.25">
      <c r="A89" s="144" t="s">
        <v>151</v>
      </c>
      <c r="B89" s="142">
        <v>98.59</v>
      </c>
      <c r="C89" s="142">
        <v>8649.2999999999993</v>
      </c>
      <c r="D89" s="137">
        <v>88.18</v>
      </c>
      <c r="E89" s="142">
        <v>5023.07</v>
      </c>
      <c r="F89" s="136" t="s">
        <v>652</v>
      </c>
      <c r="G89" s="142">
        <v>5023.07</v>
      </c>
      <c r="H89" s="317">
        <v>42083</v>
      </c>
    </row>
    <row r="90" spans="1:8" x14ac:dyDescent="0.25">
      <c r="A90" s="144" t="s">
        <v>66</v>
      </c>
      <c r="B90" s="142">
        <v>729.45</v>
      </c>
      <c r="C90" s="152">
        <v>0</v>
      </c>
      <c r="D90" s="137">
        <v>702.07</v>
      </c>
      <c r="E90" s="152">
        <v>0</v>
      </c>
      <c r="F90" s="136" t="s">
        <v>651</v>
      </c>
      <c r="G90" s="264" t="s">
        <v>778</v>
      </c>
      <c r="H90" s="41" t="s">
        <v>778</v>
      </c>
    </row>
    <row r="91" spans="1:8" x14ac:dyDescent="0.25">
      <c r="A91" s="144" t="s">
        <v>37</v>
      </c>
      <c r="B91" s="142" t="s">
        <v>18</v>
      </c>
      <c r="C91" s="142">
        <v>4829.96</v>
      </c>
      <c r="D91" s="137"/>
      <c r="E91" s="142">
        <v>4105.47</v>
      </c>
      <c r="F91" s="136" t="s">
        <v>651</v>
      </c>
      <c r="G91" s="142">
        <v>4105.47</v>
      </c>
      <c r="H91" s="317">
        <v>42088</v>
      </c>
    </row>
    <row r="92" spans="1:8" x14ac:dyDescent="0.25">
      <c r="A92" s="144" t="s">
        <v>49</v>
      </c>
      <c r="B92" s="142">
        <v>107</v>
      </c>
      <c r="C92" s="142">
        <v>22376.91</v>
      </c>
      <c r="D92" s="137">
        <v>107</v>
      </c>
      <c r="E92" s="142">
        <v>18774.88</v>
      </c>
      <c r="F92" s="136" t="s">
        <v>651</v>
      </c>
      <c r="G92" s="142">
        <v>18774.88</v>
      </c>
      <c r="H92" s="317">
        <v>42088</v>
      </c>
    </row>
    <row r="93" spans="1:8" x14ac:dyDescent="0.25">
      <c r="A93" s="144" t="s">
        <v>16</v>
      </c>
      <c r="B93" s="142">
        <v>791.16</v>
      </c>
      <c r="C93" s="142">
        <v>25511.85</v>
      </c>
      <c r="D93" s="143">
        <v>713.2</v>
      </c>
      <c r="E93" s="142">
        <v>15408.54</v>
      </c>
      <c r="F93" s="136" t="s">
        <v>650</v>
      </c>
      <c r="G93" s="142">
        <v>15408.54</v>
      </c>
      <c r="H93" s="317">
        <v>41850</v>
      </c>
    </row>
    <row r="95" spans="1:8" x14ac:dyDescent="0.25">
      <c r="A95" s="52" t="s">
        <v>45</v>
      </c>
      <c r="B95" s="408" t="s">
        <v>31</v>
      </c>
      <c r="C95" s="408"/>
      <c r="D95" s="408" t="s">
        <v>30</v>
      </c>
      <c r="E95" s="408"/>
      <c r="F95" s="408"/>
    </row>
    <row r="96" spans="1:8" ht="45" x14ac:dyDescent="0.25">
      <c r="A96" s="50" t="s">
        <v>29</v>
      </c>
      <c r="B96" s="50" t="s">
        <v>28</v>
      </c>
      <c r="C96" s="51" t="s">
        <v>27</v>
      </c>
      <c r="D96" s="50" t="s">
        <v>26</v>
      </c>
      <c r="E96" s="51" t="s">
        <v>25</v>
      </c>
      <c r="F96" s="50" t="s">
        <v>24</v>
      </c>
      <c r="G96" s="305" t="s">
        <v>251</v>
      </c>
      <c r="H96" s="305" t="s">
        <v>250</v>
      </c>
    </row>
    <row r="97" spans="1:8" x14ac:dyDescent="0.25">
      <c r="A97" s="140" t="s">
        <v>21</v>
      </c>
      <c r="B97" s="142">
        <v>945.14</v>
      </c>
      <c r="C97" s="142">
        <v>125117.63</v>
      </c>
      <c r="D97" s="147">
        <v>945.14</v>
      </c>
      <c r="E97" s="142">
        <v>121178.8</v>
      </c>
      <c r="F97" s="136" t="s">
        <v>649</v>
      </c>
      <c r="G97" s="142">
        <v>121178.8</v>
      </c>
      <c r="H97" s="317">
        <v>42410</v>
      </c>
    </row>
    <row r="98" spans="1:8" x14ac:dyDescent="0.25">
      <c r="A98" s="140" t="s">
        <v>19</v>
      </c>
      <c r="B98" s="142">
        <v>945.14</v>
      </c>
      <c r="C98" s="142">
        <v>54069.440000000002</v>
      </c>
      <c r="D98" s="142">
        <v>945.14</v>
      </c>
      <c r="E98" s="142">
        <v>51064.88</v>
      </c>
      <c r="F98" s="136" t="s">
        <v>649</v>
      </c>
      <c r="G98" s="142">
        <v>51064.88</v>
      </c>
      <c r="H98" s="317">
        <v>42410</v>
      </c>
    </row>
    <row r="99" spans="1:8" x14ac:dyDescent="0.25">
      <c r="A99" s="140" t="s">
        <v>20</v>
      </c>
      <c r="B99" s="142">
        <v>945.14</v>
      </c>
      <c r="C99" s="142">
        <v>66915.91</v>
      </c>
      <c r="D99" s="147">
        <v>945.14</v>
      </c>
      <c r="E99" s="142">
        <v>65983.740000000005</v>
      </c>
      <c r="F99" s="136" t="s">
        <v>649</v>
      </c>
      <c r="G99" s="142">
        <v>65983.740000000005</v>
      </c>
      <c r="H99" s="317">
        <v>42410</v>
      </c>
    </row>
    <row r="100" spans="1:8" x14ac:dyDescent="0.25">
      <c r="A100" s="140" t="s">
        <v>66</v>
      </c>
      <c r="B100" s="142">
        <v>591.11</v>
      </c>
      <c r="C100" s="142"/>
      <c r="D100" s="147">
        <v>591.11</v>
      </c>
      <c r="E100" s="142"/>
      <c r="F100" s="136" t="s">
        <v>649</v>
      </c>
      <c r="G100" s="264" t="s">
        <v>778</v>
      </c>
      <c r="H100" s="41" t="s">
        <v>778</v>
      </c>
    </row>
    <row r="101" spans="1:8" x14ac:dyDescent="0.25">
      <c r="A101" s="140" t="s">
        <v>37</v>
      </c>
      <c r="B101" s="142"/>
      <c r="C101" s="142">
        <v>2705.55</v>
      </c>
      <c r="D101" s="147"/>
      <c r="E101" s="142">
        <v>2705.55</v>
      </c>
      <c r="F101" s="136" t="s">
        <v>649</v>
      </c>
      <c r="G101" s="142">
        <v>2705.55</v>
      </c>
      <c r="H101" s="317">
        <v>42410</v>
      </c>
    </row>
    <row r="102" spans="1:8" x14ac:dyDescent="0.25">
      <c r="A102" s="140" t="s">
        <v>130</v>
      </c>
      <c r="B102" s="142">
        <v>131.02000000000001</v>
      </c>
      <c r="C102" s="142">
        <v>11441.98</v>
      </c>
      <c r="D102" s="147">
        <v>131.02000000000001</v>
      </c>
      <c r="E102" s="142">
        <v>11441.98</v>
      </c>
      <c r="F102" s="136" t="s">
        <v>648</v>
      </c>
      <c r="G102" s="142">
        <v>11441.98</v>
      </c>
      <c r="H102" s="317">
        <v>42557</v>
      </c>
    </row>
    <row r="103" spans="1:8" x14ac:dyDescent="0.25">
      <c r="A103" s="140" t="s">
        <v>36</v>
      </c>
      <c r="B103" s="142">
        <v>94</v>
      </c>
      <c r="C103" s="142">
        <v>23519.74</v>
      </c>
      <c r="D103" s="147">
        <v>94</v>
      </c>
      <c r="E103" s="142">
        <v>23192.1</v>
      </c>
      <c r="F103" s="136" t="s">
        <v>647</v>
      </c>
      <c r="G103" s="142">
        <v>23192.1</v>
      </c>
      <c r="H103" s="317">
        <v>42359</v>
      </c>
    </row>
    <row r="104" spans="1:8" x14ac:dyDescent="0.25">
      <c r="A104" s="140" t="s">
        <v>16</v>
      </c>
      <c r="B104" s="142">
        <v>668.21</v>
      </c>
      <c r="C104" s="142" t="s">
        <v>646</v>
      </c>
      <c r="D104" s="48">
        <v>605.1</v>
      </c>
      <c r="E104" s="142">
        <v>6846</v>
      </c>
      <c r="F104" s="136" t="s">
        <v>645</v>
      </c>
      <c r="G104" s="142">
        <v>6846</v>
      </c>
      <c r="H104" s="317">
        <v>42226</v>
      </c>
    </row>
    <row r="106" spans="1:8" x14ac:dyDescent="0.25">
      <c r="A106" s="52" t="s">
        <v>38</v>
      </c>
      <c r="B106" s="408" t="s">
        <v>31</v>
      </c>
      <c r="C106" s="408"/>
      <c r="D106" s="408" t="s">
        <v>30</v>
      </c>
      <c r="E106" s="408"/>
      <c r="F106" s="408"/>
    </row>
    <row r="107" spans="1:8" ht="45" x14ac:dyDescent="0.25">
      <c r="A107" s="50" t="s">
        <v>29</v>
      </c>
      <c r="B107" s="50" t="s">
        <v>28</v>
      </c>
      <c r="C107" s="51" t="s">
        <v>27</v>
      </c>
      <c r="D107" s="50" t="s">
        <v>26</v>
      </c>
      <c r="E107" s="51" t="s">
        <v>25</v>
      </c>
      <c r="F107" s="50" t="s">
        <v>24</v>
      </c>
      <c r="G107" s="305" t="s">
        <v>251</v>
      </c>
      <c r="H107" s="305" t="s">
        <v>250</v>
      </c>
    </row>
    <row r="108" spans="1:8" x14ac:dyDescent="0.25">
      <c r="A108" s="140" t="s">
        <v>21</v>
      </c>
      <c r="B108" s="135">
        <v>939.56</v>
      </c>
      <c r="C108" s="135">
        <v>125938.62</v>
      </c>
      <c r="D108" s="145">
        <v>939.56</v>
      </c>
      <c r="E108" s="142">
        <v>121989.06</v>
      </c>
      <c r="F108" s="136" t="s">
        <v>643</v>
      </c>
      <c r="G108" s="142">
        <v>121989.06</v>
      </c>
      <c r="H108" s="317">
        <v>42766</v>
      </c>
    </row>
    <row r="109" spans="1:8" x14ac:dyDescent="0.25">
      <c r="A109" s="140" t="s">
        <v>19</v>
      </c>
      <c r="B109" s="135">
        <v>939.56</v>
      </c>
      <c r="C109" s="135">
        <v>53755.77</v>
      </c>
      <c r="D109" s="145">
        <v>939.56</v>
      </c>
      <c r="E109" s="142">
        <v>50814.83</v>
      </c>
      <c r="F109" s="136" t="s">
        <v>643</v>
      </c>
      <c r="G109" s="142">
        <v>50814.83</v>
      </c>
      <c r="H109" s="317">
        <v>42766</v>
      </c>
    </row>
    <row r="110" spans="1:8" x14ac:dyDescent="0.25">
      <c r="A110" s="140" t="s">
        <v>20</v>
      </c>
      <c r="B110" s="135">
        <v>939.56</v>
      </c>
      <c r="C110" s="135">
        <v>66868.490000000005</v>
      </c>
      <c r="D110" s="145">
        <v>939.56</v>
      </c>
      <c r="E110" s="142">
        <v>65963.149999999994</v>
      </c>
      <c r="F110" s="136" t="s">
        <v>643</v>
      </c>
      <c r="G110" s="142">
        <v>65963.149999999994</v>
      </c>
      <c r="H110" s="317">
        <v>42766</v>
      </c>
    </row>
    <row r="111" spans="1:8" x14ac:dyDescent="0.25">
      <c r="A111" s="140" t="s">
        <v>66</v>
      </c>
      <c r="B111" s="135">
        <v>587.88</v>
      </c>
      <c r="C111" s="135"/>
      <c r="D111" s="145">
        <v>587.88</v>
      </c>
      <c r="E111" s="142"/>
      <c r="F111" s="136" t="s">
        <v>643</v>
      </c>
      <c r="G111" s="264" t="s">
        <v>778</v>
      </c>
      <c r="H111" s="41" t="s">
        <v>778</v>
      </c>
    </row>
    <row r="112" spans="1:8" x14ac:dyDescent="0.25">
      <c r="A112" s="140" t="s">
        <v>37</v>
      </c>
      <c r="B112" s="135"/>
      <c r="C112" s="135">
        <v>2996.72</v>
      </c>
      <c r="D112" s="145"/>
      <c r="E112" s="142">
        <v>2996.72</v>
      </c>
      <c r="F112" s="136" t="s">
        <v>643</v>
      </c>
      <c r="G112" s="142">
        <v>2996.72</v>
      </c>
      <c r="H112" s="317">
        <v>42766</v>
      </c>
    </row>
    <row r="113" spans="1:9" x14ac:dyDescent="0.25">
      <c r="A113" s="140" t="s">
        <v>130</v>
      </c>
      <c r="B113" s="135">
        <v>143.57</v>
      </c>
      <c r="C113" s="135">
        <v>12537.97</v>
      </c>
      <c r="D113" s="137">
        <v>143.57</v>
      </c>
      <c r="E113" s="142">
        <v>12537.97</v>
      </c>
      <c r="F113" s="136" t="s">
        <v>644</v>
      </c>
      <c r="G113" s="142">
        <v>12537.97</v>
      </c>
      <c r="H113" s="317">
        <v>42828</v>
      </c>
    </row>
    <row r="114" spans="1:9" x14ac:dyDescent="0.25">
      <c r="A114" s="140" t="s">
        <v>36</v>
      </c>
      <c r="B114" s="135">
        <v>117</v>
      </c>
      <c r="C114" s="135">
        <v>32128.2</v>
      </c>
      <c r="D114" s="137">
        <v>117</v>
      </c>
      <c r="E114" s="142">
        <v>31693.21</v>
      </c>
      <c r="F114" s="136" t="s">
        <v>643</v>
      </c>
      <c r="G114" s="142">
        <v>31693.21</v>
      </c>
      <c r="H114" s="317">
        <v>42766</v>
      </c>
    </row>
    <row r="115" spans="1:9" x14ac:dyDescent="0.25">
      <c r="A115" s="140" t="s">
        <v>16</v>
      </c>
      <c r="B115" s="135">
        <v>655.21</v>
      </c>
      <c r="C115" s="135">
        <v>11270</v>
      </c>
      <c r="D115" s="145">
        <v>594.9</v>
      </c>
      <c r="E115" s="142">
        <v>5360.6</v>
      </c>
      <c r="F115" s="136" t="s">
        <v>642</v>
      </c>
      <c r="G115" s="142">
        <v>5360.6</v>
      </c>
      <c r="H115" s="317">
        <v>42590</v>
      </c>
    </row>
    <row r="117" spans="1:9" x14ac:dyDescent="0.25">
      <c r="A117" s="52" t="s">
        <v>32</v>
      </c>
      <c r="B117" s="420" t="s">
        <v>31</v>
      </c>
      <c r="C117" s="421"/>
      <c r="D117" s="420" t="s">
        <v>30</v>
      </c>
      <c r="E117" s="422"/>
      <c r="F117" s="421"/>
    </row>
    <row r="118" spans="1:9" ht="45" x14ac:dyDescent="0.25">
      <c r="A118" s="50" t="s">
        <v>29</v>
      </c>
      <c r="B118" s="50" t="s">
        <v>28</v>
      </c>
      <c r="C118" s="51" t="s">
        <v>27</v>
      </c>
      <c r="D118" s="50" t="s">
        <v>26</v>
      </c>
      <c r="E118" s="51" t="s">
        <v>25</v>
      </c>
      <c r="F118" s="50" t="s">
        <v>24</v>
      </c>
      <c r="G118" s="305" t="s">
        <v>251</v>
      </c>
      <c r="H118" s="305" t="s">
        <v>250</v>
      </c>
    </row>
    <row r="119" spans="1:9" x14ac:dyDescent="0.25">
      <c r="A119" s="140" t="s">
        <v>21</v>
      </c>
      <c r="B119" s="142">
        <v>939.56</v>
      </c>
      <c r="C119" s="135">
        <v>127263.4</v>
      </c>
      <c r="D119" s="145">
        <v>939.56</v>
      </c>
      <c r="E119" s="142">
        <v>122300.79</v>
      </c>
      <c r="F119" s="139" t="s">
        <v>640</v>
      </c>
      <c r="G119" s="142">
        <v>122300.79</v>
      </c>
      <c r="H119" s="317">
        <v>43083</v>
      </c>
    </row>
    <row r="120" spans="1:9" x14ac:dyDescent="0.25">
      <c r="A120" s="140" t="s">
        <v>19</v>
      </c>
      <c r="B120" s="142">
        <v>939.56</v>
      </c>
      <c r="C120" s="135">
        <v>54514.5</v>
      </c>
      <c r="D120" s="145">
        <v>939.56</v>
      </c>
      <c r="E120" s="142">
        <v>51474.93</v>
      </c>
      <c r="F120" s="139" t="s">
        <v>640</v>
      </c>
      <c r="G120" s="142">
        <v>51474.93</v>
      </c>
      <c r="H120" s="317">
        <v>43083</v>
      </c>
    </row>
    <row r="121" spans="1:9" x14ac:dyDescent="0.25">
      <c r="A121" s="140" t="s">
        <v>20</v>
      </c>
      <c r="B121" s="142">
        <v>939.56</v>
      </c>
      <c r="C121" s="135">
        <v>67366.45</v>
      </c>
      <c r="D121" s="145">
        <v>939.56</v>
      </c>
      <c r="E121" s="142">
        <v>66431.3</v>
      </c>
      <c r="F121" s="139" t="s">
        <v>640</v>
      </c>
      <c r="G121" s="142">
        <v>66431.3</v>
      </c>
      <c r="H121" s="317">
        <v>43083</v>
      </c>
    </row>
    <row r="122" spans="1:9" x14ac:dyDescent="0.25">
      <c r="A122" s="140" t="s">
        <v>66</v>
      </c>
      <c r="B122" s="142">
        <v>521.38</v>
      </c>
      <c r="C122" s="135"/>
      <c r="D122" s="145">
        <v>521.38</v>
      </c>
      <c r="E122" s="142"/>
      <c r="F122" s="139" t="s">
        <v>640</v>
      </c>
      <c r="G122" s="264" t="s">
        <v>778</v>
      </c>
      <c r="H122" s="41" t="s">
        <v>778</v>
      </c>
    </row>
    <row r="123" spans="1:9" x14ac:dyDescent="0.25">
      <c r="A123" s="140" t="s">
        <v>37</v>
      </c>
      <c r="B123" s="142"/>
      <c r="C123" s="135">
        <v>3013.42</v>
      </c>
      <c r="D123" s="145"/>
      <c r="E123" s="142">
        <v>3013.42</v>
      </c>
      <c r="F123" s="139" t="s">
        <v>640</v>
      </c>
      <c r="G123" s="142">
        <v>3013.42</v>
      </c>
      <c r="H123" s="317">
        <v>43083</v>
      </c>
    </row>
    <row r="124" spans="1:9" x14ac:dyDescent="0.25">
      <c r="A124" s="140" t="s">
        <v>130</v>
      </c>
      <c r="B124" s="142">
        <v>143.57</v>
      </c>
      <c r="C124" s="135">
        <v>12537.97</v>
      </c>
      <c r="D124" s="145">
        <v>143.57</v>
      </c>
      <c r="E124" s="142">
        <v>12537.97</v>
      </c>
      <c r="F124" s="139" t="s">
        <v>641</v>
      </c>
      <c r="G124" s="142">
        <v>12537.97</v>
      </c>
      <c r="H124" s="317">
        <v>43143</v>
      </c>
    </row>
    <row r="125" spans="1:9" x14ac:dyDescent="0.25">
      <c r="A125" s="140" t="s">
        <v>36</v>
      </c>
      <c r="B125" s="142">
        <v>137</v>
      </c>
      <c r="C125" s="135">
        <v>38166.83</v>
      </c>
      <c r="D125" s="145">
        <v>137</v>
      </c>
      <c r="E125" s="142">
        <v>37664.78</v>
      </c>
      <c r="F125" s="139" t="s">
        <v>640</v>
      </c>
      <c r="G125" s="32">
        <v>19083.41</v>
      </c>
      <c r="H125" s="33">
        <v>43035</v>
      </c>
      <c r="I125" s="193"/>
    </row>
    <row r="126" spans="1:9" x14ac:dyDescent="0.25">
      <c r="A126" s="140"/>
      <c r="B126" s="142"/>
      <c r="C126" s="135"/>
      <c r="D126" s="145"/>
      <c r="E126" s="142"/>
      <c r="F126" s="139"/>
      <c r="G126" s="32">
        <v>18581.37</v>
      </c>
      <c r="H126" s="33">
        <v>43083</v>
      </c>
    </row>
    <row r="127" spans="1:9" x14ac:dyDescent="0.25">
      <c r="A127" s="140" t="s">
        <v>16</v>
      </c>
      <c r="B127" s="142">
        <v>636.21</v>
      </c>
      <c r="C127" s="135">
        <v>8736</v>
      </c>
      <c r="D127" s="143">
        <v>584.20000000000005</v>
      </c>
      <c r="E127" s="142">
        <v>4004</v>
      </c>
      <c r="F127" s="139" t="s">
        <v>639</v>
      </c>
      <c r="G127" s="142">
        <v>4004</v>
      </c>
      <c r="H127" s="317">
        <v>42954</v>
      </c>
    </row>
    <row r="129" spans="1:9" x14ac:dyDescent="0.25">
      <c r="A129" s="52" t="s">
        <v>252</v>
      </c>
      <c r="B129" s="420" t="s">
        <v>31</v>
      </c>
      <c r="C129" s="421"/>
      <c r="D129" s="420" t="s">
        <v>30</v>
      </c>
      <c r="E129" s="422"/>
      <c r="F129" s="421"/>
      <c r="I129" s="367"/>
    </row>
    <row r="130" spans="1:9" ht="45" x14ac:dyDescent="0.25">
      <c r="A130" s="50" t="s">
        <v>29</v>
      </c>
      <c r="B130" s="50" t="s">
        <v>28</v>
      </c>
      <c r="C130" s="51" t="s">
        <v>27</v>
      </c>
      <c r="D130" s="50" t="s">
        <v>26</v>
      </c>
      <c r="E130" s="51" t="s">
        <v>25</v>
      </c>
      <c r="F130" s="50" t="s">
        <v>24</v>
      </c>
    </row>
    <row r="131" spans="1:9" x14ac:dyDescent="0.25">
      <c r="A131" s="140" t="s">
        <v>16</v>
      </c>
      <c r="B131" s="137">
        <v>82</v>
      </c>
      <c r="C131" s="142" t="s">
        <v>638</v>
      </c>
      <c r="D131" s="141"/>
      <c r="E131" s="142"/>
      <c r="F131" s="139" t="s">
        <v>205</v>
      </c>
    </row>
    <row r="133" spans="1:9" x14ac:dyDescent="0.25">
      <c r="A133" s="11" t="s">
        <v>14</v>
      </c>
      <c r="C133" s="44"/>
      <c r="E133" s="44"/>
    </row>
    <row r="134" spans="1:9" x14ac:dyDescent="0.25">
      <c r="A134" s="405" t="s">
        <v>13</v>
      </c>
      <c r="B134" s="405"/>
      <c r="C134" s="405"/>
      <c r="D134" s="405"/>
      <c r="E134" s="1"/>
      <c r="F134" s="1"/>
    </row>
    <row r="135" spans="1:9" x14ac:dyDescent="0.25">
      <c r="A135" s="10" t="s">
        <v>12</v>
      </c>
      <c r="B135" s="10"/>
      <c r="C135" s="10"/>
      <c r="D135" s="10"/>
      <c r="E135" s="10"/>
      <c r="F135" s="1"/>
    </row>
    <row r="136" spans="1:9" x14ac:dyDescent="0.25">
      <c r="A136" s="10" t="s">
        <v>11</v>
      </c>
      <c r="B136" s="10"/>
      <c r="C136" s="10"/>
      <c r="D136" s="10"/>
      <c r="E136" s="10"/>
      <c r="F136" s="1"/>
    </row>
    <row r="137" spans="1:9" x14ac:dyDescent="0.25">
      <c r="A137" s="405" t="s">
        <v>10</v>
      </c>
      <c r="B137" s="405"/>
      <c r="C137" s="405"/>
      <c r="D137" s="405"/>
      <c r="E137" s="405"/>
      <c r="F137" s="405"/>
    </row>
    <row r="138" spans="1:9" x14ac:dyDescent="0.25">
      <c r="A138" s="405" t="s">
        <v>9</v>
      </c>
      <c r="B138" s="405"/>
      <c r="C138" s="405"/>
      <c r="D138" s="405"/>
      <c r="E138" s="405"/>
      <c r="F138" s="405"/>
    </row>
    <row r="139" spans="1:9" x14ac:dyDescent="0.25">
      <c r="A139" s="405" t="s">
        <v>8</v>
      </c>
      <c r="B139" s="405"/>
      <c r="C139" s="405"/>
      <c r="D139" s="405"/>
      <c r="E139" s="405"/>
      <c r="F139" s="405"/>
    </row>
    <row r="140" spans="1:9" x14ac:dyDescent="0.25">
      <c r="A140" s="405" t="s">
        <v>7</v>
      </c>
      <c r="B140" s="405"/>
      <c r="C140" s="405"/>
      <c r="D140" s="405"/>
      <c r="E140" s="405"/>
      <c r="F140" s="405"/>
    </row>
    <row r="141" spans="1:9" x14ac:dyDescent="0.25">
      <c r="A141" s="9" t="s">
        <v>6</v>
      </c>
      <c r="B141" s="9"/>
      <c r="C141" s="9"/>
      <c r="D141" s="9"/>
      <c r="E141" s="9"/>
      <c r="F141" s="9"/>
    </row>
    <row r="142" spans="1:9" x14ac:dyDescent="0.25">
      <c r="A142" s="405" t="s">
        <v>126</v>
      </c>
      <c r="B142" s="405"/>
      <c r="C142" s="405"/>
      <c r="D142" s="405"/>
      <c r="E142" s="405"/>
      <c r="F142" s="9"/>
    </row>
    <row r="143" spans="1:9" x14ac:dyDescent="0.25">
      <c r="A143" s="406" t="s">
        <v>5</v>
      </c>
      <c r="B143" s="406"/>
      <c r="C143" s="406"/>
      <c r="D143" s="406"/>
      <c r="E143" s="1"/>
      <c r="F143" s="1"/>
    </row>
    <row r="144" spans="1:9" x14ac:dyDescent="0.25">
      <c r="A144" s="8" t="s">
        <v>4</v>
      </c>
      <c r="B144" s="8"/>
      <c r="C144" s="8"/>
      <c r="D144" s="8"/>
      <c r="E144" s="1"/>
      <c r="F144" s="1"/>
    </row>
    <row r="145" spans="1:16" x14ac:dyDescent="0.25">
      <c r="A145" s="8" t="s">
        <v>3</v>
      </c>
      <c r="B145" s="8"/>
      <c r="C145" s="8"/>
      <c r="D145" s="8"/>
      <c r="E145" s="1"/>
      <c r="F145" s="1"/>
    </row>
    <row r="146" spans="1:16" x14ac:dyDescent="0.25">
      <c r="A146" s="406" t="s">
        <v>2</v>
      </c>
      <c r="B146" s="406"/>
      <c r="C146" s="406"/>
      <c r="D146" s="406"/>
      <c r="E146" s="1"/>
      <c r="F146" s="1"/>
    </row>
    <row r="147" spans="1:16" x14ac:dyDescent="0.25">
      <c r="A147" s="406" t="s">
        <v>1</v>
      </c>
      <c r="B147" s="406"/>
      <c r="C147" s="406"/>
      <c r="D147" s="406"/>
      <c r="E147" s="1"/>
      <c r="F147" s="1"/>
    </row>
    <row r="148" spans="1:16" x14ac:dyDescent="0.25">
      <c r="A148" s="406" t="s">
        <v>637</v>
      </c>
      <c r="B148" s="406"/>
      <c r="C148" s="406"/>
      <c r="D148" s="406"/>
    </row>
    <row r="150" spans="1:16" x14ac:dyDescent="0.25">
      <c r="A150" s="57" t="s">
        <v>636</v>
      </c>
    </row>
    <row r="151" spans="1:16" x14ac:dyDescent="0.25">
      <c r="A151" s="292"/>
      <c r="B151" s="291"/>
      <c r="C151" s="288"/>
      <c r="D151" s="290"/>
      <c r="E151" s="289"/>
      <c r="F151" s="89"/>
      <c r="G151" s="225"/>
      <c r="H151" s="201"/>
      <c r="I151" s="89"/>
      <c r="J151" s="89"/>
      <c r="K151" s="89"/>
      <c r="L151" s="288"/>
      <c r="M151" s="2"/>
      <c r="N151" s="4"/>
      <c r="O151" s="4"/>
      <c r="P151" s="277"/>
    </row>
  </sheetData>
  <mergeCells count="40">
    <mergeCell ref="B3:C3"/>
    <mergeCell ref="D3:F3"/>
    <mergeCell ref="B9:C9"/>
    <mergeCell ref="D9:F9"/>
    <mergeCell ref="B18:C18"/>
    <mergeCell ref="D18:F18"/>
    <mergeCell ref="B26:C26"/>
    <mergeCell ref="D26:F26"/>
    <mergeCell ref="B33:C33"/>
    <mergeCell ref="D33:F33"/>
    <mergeCell ref="B40:C40"/>
    <mergeCell ref="D40:F40"/>
    <mergeCell ref="B47:C47"/>
    <mergeCell ref="D47:F47"/>
    <mergeCell ref="B58:C58"/>
    <mergeCell ref="D58:F58"/>
    <mergeCell ref="B67:C67"/>
    <mergeCell ref="D67:F67"/>
    <mergeCell ref="B76:C76"/>
    <mergeCell ref="D76:F76"/>
    <mergeCell ref="B85:C85"/>
    <mergeCell ref="D85:F85"/>
    <mergeCell ref="B95:C95"/>
    <mergeCell ref="D95:F95"/>
    <mergeCell ref="B106:C106"/>
    <mergeCell ref="D106:F106"/>
    <mergeCell ref="B117:C117"/>
    <mergeCell ref="D117:F117"/>
    <mergeCell ref="B129:C129"/>
    <mergeCell ref="D129:F129"/>
    <mergeCell ref="A146:D146"/>
    <mergeCell ref="A147:D147"/>
    <mergeCell ref="A142:E142"/>
    <mergeCell ref="A148:D148"/>
    <mergeCell ref="A134:D134"/>
    <mergeCell ref="A137:F137"/>
    <mergeCell ref="A138:F138"/>
    <mergeCell ref="A139:F139"/>
    <mergeCell ref="A140:F140"/>
    <mergeCell ref="A143:D143"/>
  </mergeCells>
  <pageMargins left="0.7" right="0.7" top="0.75" bottom="0.75" header="0.3" footer="0.3"/>
  <pageSetup scale="56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6"/>
  <sheetViews>
    <sheetView workbookViewId="0">
      <selection activeCell="H79" sqref="H79"/>
    </sheetView>
  </sheetViews>
  <sheetFormatPr defaultRowHeight="15" x14ac:dyDescent="0.25"/>
  <cols>
    <col min="1" max="1" width="13.85546875" style="1" customWidth="1"/>
    <col min="2" max="2" width="12.7109375" style="1" customWidth="1"/>
    <col min="3" max="3" width="17" style="1" customWidth="1"/>
    <col min="4" max="4" width="13" style="1" customWidth="1"/>
    <col min="5" max="5" width="15.28515625" style="1" customWidth="1"/>
    <col min="6" max="6" width="38.140625" style="1" customWidth="1"/>
    <col min="7" max="7" width="14.140625" style="1" customWidth="1"/>
    <col min="8" max="8" width="15.140625" style="1" customWidth="1"/>
    <col min="9" max="9" width="16.7109375" style="1" bestFit="1" customWidth="1"/>
    <col min="10" max="16384" width="9.140625" style="1"/>
  </cols>
  <sheetData>
    <row r="1" spans="1:8" x14ac:dyDescent="0.25">
      <c r="A1" s="43" t="s">
        <v>724</v>
      </c>
    </row>
    <row r="3" spans="1:8" x14ac:dyDescent="0.25">
      <c r="A3" s="21" t="s">
        <v>92</v>
      </c>
      <c r="B3" s="407" t="s">
        <v>31</v>
      </c>
      <c r="C3" s="407"/>
      <c r="D3" s="407" t="s">
        <v>30</v>
      </c>
      <c r="E3" s="407"/>
      <c r="F3" s="407"/>
    </row>
    <row r="4" spans="1:8" ht="45" x14ac:dyDescent="0.25">
      <c r="A4" s="85" t="s">
        <v>29</v>
      </c>
      <c r="B4" s="85" t="s">
        <v>28</v>
      </c>
      <c r="C4" s="84" t="s">
        <v>80</v>
      </c>
      <c r="D4" s="85" t="s">
        <v>26</v>
      </c>
      <c r="E4" s="84" t="s">
        <v>79</v>
      </c>
      <c r="F4" s="69" t="s">
        <v>24</v>
      </c>
      <c r="G4" s="305" t="s">
        <v>251</v>
      </c>
      <c r="H4" s="305" t="s">
        <v>250</v>
      </c>
    </row>
    <row r="5" spans="1:8" x14ac:dyDescent="0.25">
      <c r="A5" s="15" t="s">
        <v>21</v>
      </c>
      <c r="B5" s="64">
        <v>837.99</v>
      </c>
      <c r="C5" s="64">
        <v>1482111.01</v>
      </c>
      <c r="D5" s="64">
        <v>837.99</v>
      </c>
      <c r="E5" s="64">
        <v>1482111.01</v>
      </c>
      <c r="F5" s="65" t="s">
        <v>723</v>
      </c>
      <c r="G5" s="64">
        <v>1482111.01</v>
      </c>
      <c r="H5" s="112">
        <v>38349</v>
      </c>
    </row>
    <row r="6" spans="1:8" x14ac:dyDescent="0.25">
      <c r="A6" s="15" t="s">
        <v>50</v>
      </c>
      <c r="B6" s="64">
        <v>837.99</v>
      </c>
      <c r="C6" s="64">
        <v>2595510.35</v>
      </c>
      <c r="D6" s="64">
        <v>837.99</v>
      </c>
      <c r="E6" s="64">
        <v>2595510.35</v>
      </c>
      <c r="F6" s="65" t="s">
        <v>723</v>
      </c>
      <c r="G6" s="64">
        <v>2595510.35</v>
      </c>
      <c r="H6" s="112">
        <v>38349</v>
      </c>
    </row>
    <row r="7" spans="1:8" x14ac:dyDescent="0.25">
      <c r="A7" s="15" t="s">
        <v>73</v>
      </c>
      <c r="B7" s="64">
        <v>271.56</v>
      </c>
      <c r="C7" s="64">
        <v>479257.24</v>
      </c>
      <c r="D7" s="64">
        <v>271.56</v>
      </c>
      <c r="E7" s="64">
        <v>434236.41</v>
      </c>
      <c r="F7" s="65" t="s">
        <v>723</v>
      </c>
      <c r="G7" s="64">
        <v>434236.41</v>
      </c>
      <c r="H7" s="112">
        <v>38349</v>
      </c>
    </row>
    <row r="8" spans="1:8" x14ac:dyDescent="0.25">
      <c r="E8" s="173"/>
      <c r="G8" s="173"/>
      <c r="H8" s="219"/>
    </row>
    <row r="9" spans="1:8" x14ac:dyDescent="0.25">
      <c r="A9" s="86" t="s">
        <v>90</v>
      </c>
      <c r="B9" s="409" t="s">
        <v>31</v>
      </c>
      <c r="C9" s="409"/>
      <c r="D9" s="409" t="s">
        <v>30</v>
      </c>
      <c r="E9" s="409"/>
      <c r="F9" s="409"/>
    </row>
    <row r="10" spans="1:8" ht="45" x14ac:dyDescent="0.25">
      <c r="A10" s="85" t="s">
        <v>29</v>
      </c>
      <c r="B10" s="85" t="s">
        <v>28</v>
      </c>
      <c r="C10" s="84" t="s">
        <v>80</v>
      </c>
      <c r="D10" s="85" t="s">
        <v>26</v>
      </c>
      <c r="E10" s="84" t="s">
        <v>79</v>
      </c>
      <c r="F10" s="69" t="s">
        <v>24</v>
      </c>
      <c r="G10" s="305" t="s">
        <v>251</v>
      </c>
      <c r="H10" s="305" t="s">
        <v>250</v>
      </c>
    </row>
    <row r="11" spans="1:8" x14ac:dyDescent="0.25">
      <c r="A11" s="15" t="s">
        <v>21</v>
      </c>
      <c r="B11" s="18">
        <v>837.99</v>
      </c>
      <c r="C11" s="87">
        <v>1759527.6</v>
      </c>
      <c r="D11" s="18">
        <v>837.99</v>
      </c>
      <c r="E11" s="87">
        <v>1759527.6</v>
      </c>
      <c r="F11" s="65" t="s">
        <v>721</v>
      </c>
      <c r="G11" s="87">
        <v>1759527.6</v>
      </c>
      <c r="H11" s="112">
        <v>38707</v>
      </c>
    </row>
    <row r="12" spans="1:8" x14ac:dyDescent="0.25">
      <c r="A12" s="15" t="s">
        <v>89</v>
      </c>
      <c r="B12" s="77"/>
      <c r="C12" s="16"/>
      <c r="D12" s="77"/>
      <c r="E12" s="87">
        <v>18896.68</v>
      </c>
      <c r="F12" s="65" t="s">
        <v>722</v>
      </c>
      <c r="G12" s="87">
        <v>18896.68</v>
      </c>
      <c r="H12" s="112">
        <v>39272</v>
      </c>
    </row>
    <row r="13" spans="1:8" x14ac:dyDescent="0.25">
      <c r="A13" s="15" t="s">
        <v>50</v>
      </c>
      <c r="B13" s="12">
        <v>837.99</v>
      </c>
      <c r="C13" s="87">
        <v>2647996.85</v>
      </c>
      <c r="D13" s="12">
        <v>837.99</v>
      </c>
      <c r="E13" s="87">
        <v>2647996.85</v>
      </c>
      <c r="F13" s="65" t="s">
        <v>721</v>
      </c>
      <c r="G13" s="87">
        <v>2647996.85</v>
      </c>
      <c r="H13" s="112">
        <v>38707</v>
      </c>
    </row>
    <row r="14" spans="1:8" x14ac:dyDescent="0.25">
      <c r="A14" s="15" t="s">
        <v>73</v>
      </c>
      <c r="B14" s="12">
        <v>251.65</v>
      </c>
      <c r="C14" s="87">
        <v>683833.71</v>
      </c>
      <c r="D14" s="12">
        <v>251.65</v>
      </c>
      <c r="E14" s="87">
        <v>619241.13</v>
      </c>
      <c r="F14" s="65" t="s">
        <v>721</v>
      </c>
      <c r="G14" s="87">
        <v>619241.13</v>
      </c>
      <c r="H14" s="112">
        <v>38707</v>
      </c>
    </row>
    <row r="15" spans="1:8" x14ac:dyDescent="0.25">
      <c r="A15" s="15" t="s">
        <v>83</v>
      </c>
      <c r="B15" s="14">
        <v>80</v>
      </c>
      <c r="C15" s="87">
        <v>344000</v>
      </c>
      <c r="D15" s="184">
        <v>80</v>
      </c>
      <c r="E15" s="87">
        <v>344000</v>
      </c>
      <c r="F15" s="65" t="s">
        <v>720</v>
      </c>
      <c r="G15" s="87">
        <v>344000</v>
      </c>
      <c r="H15" s="112">
        <v>38800</v>
      </c>
    </row>
    <row r="16" spans="1:8" x14ac:dyDescent="0.25">
      <c r="G16" s="87"/>
    </row>
    <row r="17" spans="1:9" x14ac:dyDescent="0.25">
      <c r="A17" s="86" t="s">
        <v>85</v>
      </c>
      <c r="B17" s="409" t="s">
        <v>31</v>
      </c>
      <c r="C17" s="409"/>
      <c r="D17" s="409" t="s">
        <v>30</v>
      </c>
      <c r="E17" s="409"/>
      <c r="F17" s="409"/>
    </row>
    <row r="18" spans="1:9" ht="45" x14ac:dyDescent="0.25">
      <c r="A18" s="85" t="s">
        <v>29</v>
      </c>
      <c r="B18" s="85" t="s">
        <v>28</v>
      </c>
      <c r="C18" s="84" t="s">
        <v>80</v>
      </c>
      <c r="D18" s="85" t="s">
        <v>26</v>
      </c>
      <c r="E18" s="84" t="s">
        <v>79</v>
      </c>
      <c r="F18" s="69" t="s">
        <v>24</v>
      </c>
      <c r="G18" s="305" t="s">
        <v>251</v>
      </c>
      <c r="H18" s="305" t="s">
        <v>250</v>
      </c>
    </row>
    <row r="19" spans="1:9" x14ac:dyDescent="0.25">
      <c r="A19" s="15" t="s">
        <v>21</v>
      </c>
      <c r="B19" s="18">
        <v>837.89</v>
      </c>
      <c r="C19" s="18">
        <v>2061150.75</v>
      </c>
      <c r="D19" s="18">
        <v>837.89</v>
      </c>
      <c r="E19" s="18">
        <v>2060658.76</v>
      </c>
      <c r="F19" s="65" t="s">
        <v>719</v>
      </c>
      <c r="G19" s="18">
        <v>2060658.76</v>
      </c>
      <c r="H19" s="112">
        <v>39058</v>
      </c>
    </row>
    <row r="20" spans="1:9" x14ac:dyDescent="0.25">
      <c r="A20" s="15" t="s">
        <v>50</v>
      </c>
      <c r="B20" s="18">
        <v>837.89</v>
      </c>
      <c r="C20" s="18">
        <v>2700128.45</v>
      </c>
      <c r="D20" s="18">
        <v>837.89</v>
      </c>
      <c r="E20" s="18">
        <v>2699408.25</v>
      </c>
      <c r="F20" s="65" t="s">
        <v>719</v>
      </c>
      <c r="G20" s="18">
        <v>2699408.25</v>
      </c>
      <c r="H20" s="112">
        <v>39058</v>
      </c>
    </row>
    <row r="21" spans="1:9" x14ac:dyDescent="0.25">
      <c r="A21" s="15" t="s">
        <v>73</v>
      </c>
      <c r="B21" s="14">
        <v>218.88</v>
      </c>
      <c r="C21" s="18">
        <v>479992.89</v>
      </c>
      <c r="D21" s="14">
        <v>218.88</v>
      </c>
      <c r="E21" s="18">
        <v>440147</v>
      </c>
      <c r="F21" s="65" t="s">
        <v>719</v>
      </c>
      <c r="G21" s="18">
        <v>440147</v>
      </c>
      <c r="H21" s="112">
        <v>39058</v>
      </c>
    </row>
    <row r="22" spans="1:9" x14ac:dyDescent="0.25">
      <c r="A22" s="15" t="s">
        <v>83</v>
      </c>
      <c r="B22" s="14">
        <v>80</v>
      </c>
      <c r="C22" s="18">
        <v>344000</v>
      </c>
      <c r="D22" s="14">
        <v>80</v>
      </c>
      <c r="E22" s="18">
        <v>344000</v>
      </c>
      <c r="F22" s="65" t="s">
        <v>718</v>
      </c>
      <c r="G22" s="18">
        <v>344000</v>
      </c>
      <c r="H22" s="112">
        <v>39052</v>
      </c>
    </row>
    <row r="24" spans="1:9" x14ac:dyDescent="0.25">
      <c r="A24" s="86" t="s">
        <v>81</v>
      </c>
      <c r="B24" s="409" t="s">
        <v>31</v>
      </c>
      <c r="C24" s="409"/>
      <c r="D24" s="409" t="s">
        <v>30</v>
      </c>
      <c r="E24" s="409"/>
      <c r="F24" s="409"/>
    </row>
    <row r="25" spans="1:9" ht="45" x14ac:dyDescent="0.25">
      <c r="A25" s="85" t="s">
        <v>29</v>
      </c>
      <c r="B25" s="85" t="s">
        <v>28</v>
      </c>
      <c r="C25" s="84" t="s">
        <v>80</v>
      </c>
      <c r="D25" s="85" t="s">
        <v>26</v>
      </c>
      <c r="E25" s="84" t="s">
        <v>79</v>
      </c>
      <c r="F25" s="69" t="s">
        <v>24</v>
      </c>
      <c r="G25" s="305" t="s">
        <v>251</v>
      </c>
      <c r="H25" s="305" t="s">
        <v>250</v>
      </c>
    </row>
    <row r="26" spans="1:9" x14ac:dyDescent="0.25">
      <c r="A26" s="15" t="s">
        <v>21</v>
      </c>
      <c r="B26" s="18">
        <v>837.69</v>
      </c>
      <c r="C26" s="18">
        <v>2138781.73</v>
      </c>
      <c r="D26" s="18">
        <v>837.69</v>
      </c>
      <c r="E26" s="18">
        <v>2138781.73</v>
      </c>
      <c r="F26" s="65" t="s">
        <v>716</v>
      </c>
      <c r="G26" s="18">
        <v>2138781.73</v>
      </c>
      <c r="H26" s="112">
        <v>39426</v>
      </c>
    </row>
    <row r="27" spans="1:9" x14ac:dyDescent="0.25">
      <c r="A27" s="15" t="s">
        <v>50</v>
      </c>
      <c r="B27" s="18">
        <v>837.69</v>
      </c>
      <c r="C27" s="18">
        <v>2743975.95</v>
      </c>
      <c r="D27" s="18">
        <v>837.69</v>
      </c>
      <c r="E27" s="18">
        <v>2743975.95</v>
      </c>
      <c r="F27" s="65" t="s">
        <v>717</v>
      </c>
      <c r="G27" s="18">
        <v>2743975.95</v>
      </c>
      <c r="H27" s="112">
        <v>39436</v>
      </c>
    </row>
    <row r="28" spans="1:9" x14ac:dyDescent="0.25">
      <c r="A28" s="15" t="s">
        <v>73</v>
      </c>
      <c r="B28" s="12">
        <v>220.11</v>
      </c>
      <c r="C28" s="67">
        <v>426698.64</v>
      </c>
      <c r="D28" s="12">
        <v>220.11</v>
      </c>
      <c r="E28" s="18">
        <v>383875.63</v>
      </c>
      <c r="F28" s="65" t="s">
        <v>716</v>
      </c>
      <c r="G28" s="18">
        <v>383875.63</v>
      </c>
      <c r="H28" s="112">
        <v>39426</v>
      </c>
    </row>
    <row r="29" spans="1:9" x14ac:dyDescent="0.25">
      <c r="A29" s="15" t="s">
        <v>16</v>
      </c>
      <c r="B29" s="12">
        <v>103.4</v>
      </c>
      <c r="C29" s="18">
        <v>444620</v>
      </c>
      <c r="D29" s="14">
        <v>94</v>
      </c>
      <c r="E29" s="18">
        <v>404200</v>
      </c>
      <c r="F29" s="65" t="s">
        <v>715</v>
      </c>
      <c r="G29" s="18">
        <v>404200</v>
      </c>
      <c r="H29" s="112">
        <v>39503</v>
      </c>
    </row>
    <row r="31" spans="1:9" x14ac:dyDescent="0.25">
      <c r="A31" s="86" t="s">
        <v>75</v>
      </c>
      <c r="B31" s="409" t="s">
        <v>31</v>
      </c>
      <c r="C31" s="409"/>
      <c r="D31" s="409" t="s">
        <v>30</v>
      </c>
      <c r="E31" s="409"/>
      <c r="F31" s="409"/>
    </row>
    <row r="32" spans="1:9" ht="45" x14ac:dyDescent="0.25">
      <c r="A32" s="85" t="s">
        <v>29</v>
      </c>
      <c r="B32" s="85" t="s">
        <v>28</v>
      </c>
      <c r="C32" s="84" t="s">
        <v>27</v>
      </c>
      <c r="D32" s="85" t="s">
        <v>26</v>
      </c>
      <c r="E32" s="84" t="s">
        <v>25</v>
      </c>
      <c r="F32" s="69" t="s">
        <v>24</v>
      </c>
      <c r="G32" s="305" t="s">
        <v>251</v>
      </c>
      <c r="H32" s="305" t="s">
        <v>250</v>
      </c>
      <c r="I32" s="305" t="s">
        <v>783</v>
      </c>
    </row>
    <row r="33" spans="1:9" x14ac:dyDescent="0.25">
      <c r="A33" s="15" t="s">
        <v>21</v>
      </c>
      <c r="B33" s="18">
        <v>837.69</v>
      </c>
      <c r="C33" s="64">
        <v>80954.36</v>
      </c>
      <c r="D33" s="18">
        <v>837.69</v>
      </c>
      <c r="E33" s="18">
        <v>80954.36</v>
      </c>
      <c r="F33" s="77" t="s">
        <v>714</v>
      </c>
      <c r="G33" s="113">
        <v>80954.36</v>
      </c>
      <c r="H33" s="199">
        <v>39797</v>
      </c>
      <c r="I33" s="363">
        <v>2452917.11</v>
      </c>
    </row>
    <row r="34" spans="1:9" x14ac:dyDescent="0.25">
      <c r="A34" s="15" t="s">
        <v>50</v>
      </c>
      <c r="B34" s="18">
        <v>837.69</v>
      </c>
      <c r="C34" s="64">
        <v>91084.24</v>
      </c>
      <c r="D34" s="18">
        <v>837.69</v>
      </c>
      <c r="E34" s="113">
        <v>91083.32</v>
      </c>
      <c r="F34" s="362" t="s">
        <v>714</v>
      </c>
      <c r="G34" s="113">
        <v>91083.32</v>
      </c>
      <c r="H34" s="199">
        <v>39797</v>
      </c>
      <c r="I34" s="363">
        <v>2743975.95</v>
      </c>
    </row>
    <row r="35" spans="1:9" x14ac:dyDescent="0.25">
      <c r="A35" s="15" t="s">
        <v>73</v>
      </c>
      <c r="B35" s="12">
        <v>225.94</v>
      </c>
      <c r="C35" s="18">
        <v>12571.3</v>
      </c>
      <c r="D35" s="12">
        <v>225.94</v>
      </c>
      <c r="E35" s="18">
        <v>11148.59</v>
      </c>
      <c r="F35" s="77" t="s">
        <v>714</v>
      </c>
      <c r="G35" s="113">
        <v>11148.59</v>
      </c>
      <c r="H35" s="199">
        <v>39797</v>
      </c>
      <c r="I35" s="363">
        <v>337802.28</v>
      </c>
    </row>
    <row r="36" spans="1:9" x14ac:dyDescent="0.25">
      <c r="A36" s="15" t="s">
        <v>16</v>
      </c>
      <c r="B36" s="14">
        <v>103.4</v>
      </c>
      <c r="C36" s="18">
        <v>14397.41</v>
      </c>
      <c r="D36" s="14">
        <v>87</v>
      </c>
      <c r="E36" s="18">
        <v>12113.88</v>
      </c>
      <c r="F36" s="77" t="s">
        <v>713</v>
      </c>
      <c r="G36" s="113">
        <v>12113.88</v>
      </c>
      <c r="H36" s="199">
        <v>39779</v>
      </c>
      <c r="I36" s="363">
        <v>367050.56</v>
      </c>
    </row>
    <row r="37" spans="1:9" x14ac:dyDescent="0.25">
      <c r="A37" s="43"/>
    </row>
    <row r="38" spans="1:9" x14ac:dyDescent="0.25">
      <c r="A38" s="72" t="s">
        <v>67</v>
      </c>
      <c r="B38" s="407" t="s">
        <v>31</v>
      </c>
      <c r="C38" s="407"/>
      <c r="D38" s="407" t="s">
        <v>30</v>
      </c>
      <c r="E38" s="407"/>
      <c r="F38" s="407"/>
    </row>
    <row r="39" spans="1:9" ht="45" x14ac:dyDescent="0.25">
      <c r="A39" s="71" t="s">
        <v>29</v>
      </c>
      <c r="B39" s="71" t="s">
        <v>28</v>
      </c>
      <c r="C39" s="70" t="s">
        <v>27</v>
      </c>
      <c r="D39" s="71" t="s">
        <v>26</v>
      </c>
      <c r="E39" s="70" t="s">
        <v>25</v>
      </c>
      <c r="F39" s="69" t="s">
        <v>24</v>
      </c>
      <c r="G39" s="305" t="s">
        <v>251</v>
      </c>
      <c r="H39" s="305" t="s">
        <v>250</v>
      </c>
    </row>
    <row r="40" spans="1:9" x14ac:dyDescent="0.25">
      <c r="A40" s="15" t="s">
        <v>21</v>
      </c>
      <c r="B40" s="18">
        <v>842.62</v>
      </c>
      <c r="C40" s="82">
        <v>102462.59</v>
      </c>
      <c r="D40" s="18">
        <v>842.62</v>
      </c>
      <c r="E40" s="18">
        <v>102462.59</v>
      </c>
      <c r="F40" s="65" t="s">
        <v>712</v>
      </c>
      <c r="G40" s="18">
        <v>102462.59</v>
      </c>
      <c r="H40" s="112">
        <v>40157</v>
      </c>
    </row>
    <row r="41" spans="1:9" x14ac:dyDescent="0.25">
      <c r="A41" s="15" t="s">
        <v>50</v>
      </c>
      <c r="B41" s="81">
        <v>842.62</v>
      </c>
      <c r="C41" s="64">
        <v>91691.58</v>
      </c>
      <c r="D41" s="81">
        <v>842.62</v>
      </c>
      <c r="E41" s="18">
        <v>91691.58</v>
      </c>
      <c r="F41" s="65" t="s">
        <v>712</v>
      </c>
      <c r="G41" s="18">
        <v>91691.58</v>
      </c>
      <c r="H41" s="112">
        <v>40157</v>
      </c>
    </row>
    <row r="42" spans="1:9" x14ac:dyDescent="0.25">
      <c r="A42" s="66" t="s">
        <v>66</v>
      </c>
      <c r="B42" s="80">
        <v>370.48</v>
      </c>
      <c r="C42" s="64">
        <v>11855.36</v>
      </c>
      <c r="D42" s="80">
        <v>370.48</v>
      </c>
      <c r="E42" s="18">
        <v>11855.36</v>
      </c>
      <c r="F42" s="65" t="s">
        <v>712</v>
      </c>
      <c r="G42" s="18">
        <v>11855.36</v>
      </c>
      <c r="H42" s="112">
        <v>40157</v>
      </c>
    </row>
    <row r="43" spans="1:9" x14ac:dyDescent="0.25">
      <c r="A43" s="66" t="s">
        <v>16</v>
      </c>
      <c r="B43" s="181">
        <v>103.4</v>
      </c>
      <c r="C43" s="64">
        <v>15303.2</v>
      </c>
      <c r="D43" s="64">
        <v>80</v>
      </c>
      <c r="E43" s="64">
        <v>11840</v>
      </c>
      <c r="F43" s="65" t="s">
        <v>711</v>
      </c>
      <c r="G43" s="64">
        <v>11840</v>
      </c>
      <c r="H43" s="112">
        <v>40058</v>
      </c>
    </row>
    <row r="44" spans="1:9" x14ac:dyDescent="0.25">
      <c r="A44" s="66"/>
      <c r="B44" s="12"/>
      <c r="C44" s="12"/>
      <c r="D44" s="12"/>
      <c r="E44" s="16"/>
      <c r="F44" s="79"/>
    </row>
    <row r="45" spans="1:9" x14ac:dyDescent="0.25">
      <c r="A45" s="72" t="s">
        <v>63</v>
      </c>
      <c r="B45" s="407" t="s">
        <v>31</v>
      </c>
      <c r="C45" s="407"/>
      <c r="D45" s="407" t="s">
        <v>30</v>
      </c>
      <c r="E45" s="407"/>
      <c r="F45" s="407"/>
    </row>
    <row r="46" spans="1:9" ht="45" x14ac:dyDescent="0.25">
      <c r="A46" s="71" t="s">
        <v>29</v>
      </c>
      <c r="B46" s="71" t="s">
        <v>28</v>
      </c>
      <c r="C46" s="70" t="s">
        <v>27</v>
      </c>
      <c r="D46" s="71" t="s">
        <v>26</v>
      </c>
      <c r="E46" s="70" t="s">
        <v>25</v>
      </c>
      <c r="F46" s="69" t="s">
        <v>24</v>
      </c>
      <c r="G46" s="305" t="s">
        <v>251</v>
      </c>
      <c r="H46" s="305" t="s">
        <v>250</v>
      </c>
    </row>
    <row r="47" spans="1:9" x14ac:dyDescent="0.25">
      <c r="A47" s="15" t="s">
        <v>21</v>
      </c>
      <c r="B47" s="77">
        <v>842.62</v>
      </c>
      <c r="C47" s="78">
        <v>119989.09</v>
      </c>
      <c r="D47" s="77">
        <v>842.62</v>
      </c>
      <c r="E47" s="78">
        <v>119989.09</v>
      </c>
      <c r="F47" s="65" t="s">
        <v>710</v>
      </c>
      <c r="G47" s="364">
        <v>119989.09</v>
      </c>
      <c r="H47" s="112">
        <v>40521</v>
      </c>
    </row>
    <row r="48" spans="1:9" x14ac:dyDescent="0.25">
      <c r="A48" s="15" t="s">
        <v>66</v>
      </c>
      <c r="B48" s="77">
        <v>370.48</v>
      </c>
      <c r="C48" s="16" t="s">
        <v>18</v>
      </c>
      <c r="D48" s="77">
        <v>370.48</v>
      </c>
      <c r="E48" s="16" t="s">
        <v>18</v>
      </c>
      <c r="F48" s="65" t="s">
        <v>710</v>
      </c>
      <c r="G48" s="195" t="s">
        <v>778</v>
      </c>
      <c r="H48" s="41" t="s">
        <v>778</v>
      </c>
    </row>
    <row r="49" spans="1:8" x14ac:dyDescent="0.25">
      <c r="A49" s="15" t="s">
        <v>50</v>
      </c>
      <c r="B49" s="77">
        <v>842.62</v>
      </c>
      <c r="C49" s="82">
        <v>91691.58</v>
      </c>
      <c r="D49" s="77">
        <v>842.62</v>
      </c>
      <c r="E49" s="78">
        <v>91691.58</v>
      </c>
      <c r="F49" s="65" t="s">
        <v>710</v>
      </c>
      <c r="G49" s="364">
        <v>91691.58</v>
      </c>
      <c r="H49" s="112">
        <v>40521</v>
      </c>
    </row>
    <row r="50" spans="1:8" x14ac:dyDescent="0.25">
      <c r="A50" s="66" t="s">
        <v>16</v>
      </c>
      <c r="B50" s="14">
        <v>105.4</v>
      </c>
      <c r="C50" s="64">
        <v>15072.2</v>
      </c>
      <c r="D50" s="14">
        <v>71.599999999999994</v>
      </c>
      <c r="E50" s="78">
        <v>10882.3</v>
      </c>
      <c r="F50" s="65" t="s">
        <v>709</v>
      </c>
      <c r="G50" s="364">
        <v>10882.3</v>
      </c>
      <c r="H50" s="112">
        <v>40407</v>
      </c>
    </row>
    <row r="52" spans="1:8" x14ac:dyDescent="0.25">
      <c r="A52" s="72" t="s">
        <v>60</v>
      </c>
      <c r="B52" s="407" t="s">
        <v>31</v>
      </c>
      <c r="C52" s="407"/>
      <c r="D52" s="407" t="s">
        <v>30</v>
      </c>
      <c r="E52" s="407"/>
      <c r="F52" s="407"/>
    </row>
    <row r="53" spans="1:8" ht="45" x14ac:dyDescent="0.25">
      <c r="A53" s="71" t="s">
        <v>29</v>
      </c>
      <c r="B53" s="71" t="s">
        <v>28</v>
      </c>
      <c r="C53" s="70" t="s">
        <v>27</v>
      </c>
      <c r="D53" s="71" t="s">
        <v>26</v>
      </c>
      <c r="E53" s="70" t="s">
        <v>25</v>
      </c>
      <c r="F53" s="69" t="s">
        <v>24</v>
      </c>
      <c r="G53" s="305" t="s">
        <v>251</v>
      </c>
      <c r="H53" s="305" t="s">
        <v>250</v>
      </c>
    </row>
    <row r="54" spans="1:8" x14ac:dyDescent="0.25">
      <c r="A54" s="15" t="s">
        <v>21</v>
      </c>
      <c r="B54" s="18">
        <v>842.62</v>
      </c>
      <c r="C54" s="64">
        <v>130909.44</v>
      </c>
      <c r="D54" s="18">
        <v>842.62</v>
      </c>
      <c r="E54" s="64">
        <v>130909.44</v>
      </c>
      <c r="F54" s="65" t="s">
        <v>708</v>
      </c>
      <c r="G54" s="64">
        <v>130909.44</v>
      </c>
      <c r="H54" s="112">
        <v>40885</v>
      </c>
    </row>
    <row r="55" spans="1:8" x14ac:dyDescent="0.25">
      <c r="A55" s="15" t="s">
        <v>50</v>
      </c>
      <c r="B55" s="18">
        <v>842.62</v>
      </c>
      <c r="C55" s="64">
        <v>74216.22</v>
      </c>
      <c r="D55" s="18">
        <v>842.62</v>
      </c>
      <c r="E55" s="64">
        <v>74216.22</v>
      </c>
      <c r="F55" s="65" t="s">
        <v>708</v>
      </c>
      <c r="G55" s="64">
        <v>74216.22</v>
      </c>
      <c r="H55" s="112">
        <v>40885</v>
      </c>
    </row>
    <row r="56" spans="1:8" x14ac:dyDescent="0.25">
      <c r="A56" s="66" t="s">
        <v>66</v>
      </c>
      <c r="B56" s="12">
        <v>370.48</v>
      </c>
      <c r="C56" s="16" t="s">
        <v>18</v>
      </c>
      <c r="D56" s="1">
        <v>370.48</v>
      </c>
      <c r="E56" s="16" t="s">
        <v>18</v>
      </c>
      <c r="F56" s="65" t="s">
        <v>708</v>
      </c>
      <c r="G56" s="195" t="s">
        <v>778</v>
      </c>
      <c r="H56" s="41" t="s">
        <v>778</v>
      </c>
    </row>
    <row r="57" spans="1:8" x14ac:dyDescent="0.25">
      <c r="A57" s="66" t="s">
        <v>16</v>
      </c>
      <c r="B57" s="14">
        <v>105.4</v>
      </c>
      <c r="C57" s="64">
        <v>14781.3</v>
      </c>
      <c r="D57" s="14">
        <v>72.599999999999994</v>
      </c>
      <c r="E57" s="64">
        <v>9776.0499999999993</v>
      </c>
      <c r="F57" s="65" t="s">
        <v>707</v>
      </c>
      <c r="G57" s="64">
        <v>9776.0499999999993</v>
      </c>
      <c r="H57" s="112">
        <v>40883</v>
      </c>
    </row>
    <row r="59" spans="1:8" x14ac:dyDescent="0.25">
      <c r="A59" s="72" t="s">
        <v>57</v>
      </c>
      <c r="B59" s="407" t="s">
        <v>31</v>
      </c>
      <c r="C59" s="407"/>
      <c r="D59" s="407" t="s">
        <v>30</v>
      </c>
      <c r="E59" s="407"/>
      <c r="F59" s="407"/>
    </row>
    <row r="60" spans="1:8" ht="45" x14ac:dyDescent="0.25">
      <c r="A60" s="71" t="s">
        <v>29</v>
      </c>
      <c r="B60" s="71" t="s">
        <v>28</v>
      </c>
      <c r="C60" s="70" t="s">
        <v>27</v>
      </c>
      <c r="D60" s="71" t="s">
        <v>26</v>
      </c>
      <c r="E60" s="70" t="s">
        <v>25</v>
      </c>
      <c r="F60" s="69" t="s">
        <v>24</v>
      </c>
      <c r="G60" s="305" t="s">
        <v>251</v>
      </c>
      <c r="H60" s="305" t="s">
        <v>250</v>
      </c>
    </row>
    <row r="61" spans="1:8" x14ac:dyDescent="0.25">
      <c r="A61" s="15" t="s">
        <v>21</v>
      </c>
      <c r="B61" s="18">
        <v>842.61</v>
      </c>
      <c r="C61" s="18">
        <v>146572.01</v>
      </c>
      <c r="D61" s="18">
        <v>842.61</v>
      </c>
      <c r="E61" s="18">
        <v>146572.01</v>
      </c>
      <c r="F61" s="65" t="s">
        <v>706</v>
      </c>
      <c r="G61" s="18">
        <v>146572.01</v>
      </c>
      <c r="H61" s="112">
        <v>41250</v>
      </c>
    </row>
    <row r="62" spans="1:8" x14ac:dyDescent="0.25">
      <c r="A62" s="15" t="s">
        <v>50</v>
      </c>
      <c r="B62" s="18">
        <v>842.61</v>
      </c>
      <c r="C62" s="18">
        <v>74215.240000000005</v>
      </c>
      <c r="D62" s="18">
        <v>842.61</v>
      </c>
      <c r="E62" s="18">
        <v>74215.240000000005</v>
      </c>
      <c r="F62" s="65" t="s">
        <v>706</v>
      </c>
      <c r="G62" s="18">
        <v>74215.240000000005</v>
      </c>
      <c r="H62" s="112">
        <v>41250</v>
      </c>
    </row>
    <row r="63" spans="1:8" x14ac:dyDescent="0.25">
      <c r="A63" s="66" t="s">
        <v>66</v>
      </c>
      <c r="B63" s="12">
        <v>370.47</v>
      </c>
      <c r="C63" s="16" t="s">
        <v>18</v>
      </c>
      <c r="D63" s="74">
        <v>370.47</v>
      </c>
      <c r="E63" s="16" t="s">
        <v>18</v>
      </c>
      <c r="F63" s="65" t="s">
        <v>706</v>
      </c>
      <c r="G63" s="41" t="s">
        <v>778</v>
      </c>
      <c r="H63" s="41" t="s">
        <v>778</v>
      </c>
    </row>
    <row r="64" spans="1:8" x14ac:dyDescent="0.25">
      <c r="A64" s="66" t="s">
        <v>16</v>
      </c>
      <c r="B64" s="14">
        <v>105.4</v>
      </c>
      <c r="C64" s="18">
        <v>3773.32</v>
      </c>
      <c r="D64" s="14">
        <v>71.5</v>
      </c>
      <c r="E64" s="18">
        <v>0</v>
      </c>
      <c r="F64" s="65" t="s">
        <v>705</v>
      </c>
      <c r="G64" s="41" t="s">
        <v>778</v>
      </c>
      <c r="H64" s="41" t="s">
        <v>778</v>
      </c>
    </row>
    <row r="66" spans="1:8" x14ac:dyDescent="0.25">
      <c r="A66" s="72" t="s">
        <v>54</v>
      </c>
      <c r="B66" s="407" t="s">
        <v>31</v>
      </c>
      <c r="C66" s="407"/>
      <c r="D66" s="407" t="s">
        <v>30</v>
      </c>
      <c r="E66" s="407"/>
      <c r="F66" s="407"/>
    </row>
    <row r="67" spans="1:8" ht="45" x14ac:dyDescent="0.25">
      <c r="A67" s="71" t="s">
        <v>29</v>
      </c>
      <c r="B67" s="71" t="s">
        <v>28</v>
      </c>
      <c r="C67" s="70" t="s">
        <v>27</v>
      </c>
      <c r="D67" s="71" t="s">
        <v>26</v>
      </c>
      <c r="E67" s="70" t="s">
        <v>25</v>
      </c>
      <c r="F67" s="69" t="s">
        <v>24</v>
      </c>
      <c r="G67" s="305" t="s">
        <v>251</v>
      </c>
      <c r="H67" s="305" t="s">
        <v>250</v>
      </c>
    </row>
    <row r="68" spans="1:8" x14ac:dyDescent="0.25">
      <c r="A68" s="15" t="s">
        <v>21</v>
      </c>
      <c r="B68" s="18">
        <v>822.37</v>
      </c>
      <c r="C68" s="18">
        <v>155049.64000000001</v>
      </c>
      <c r="D68" s="18">
        <v>822.37</v>
      </c>
      <c r="E68" s="18">
        <v>151294.32999999999</v>
      </c>
      <c r="F68" s="65" t="s">
        <v>704</v>
      </c>
      <c r="G68" s="18">
        <v>151294.32999999999</v>
      </c>
      <c r="H68" s="112">
        <v>41617</v>
      </c>
    </row>
    <row r="69" spans="1:8" x14ac:dyDescent="0.25">
      <c r="A69" s="15" t="s">
        <v>50</v>
      </c>
      <c r="B69" s="18">
        <v>822.37</v>
      </c>
      <c r="C69" s="18">
        <v>72575.95</v>
      </c>
      <c r="D69" s="18">
        <v>822.37</v>
      </c>
      <c r="E69" s="18">
        <v>72575.95</v>
      </c>
      <c r="F69" s="65" t="s">
        <v>704</v>
      </c>
      <c r="G69" s="18">
        <v>72575.95</v>
      </c>
      <c r="H69" s="112">
        <v>41619</v>
      </c>
    </row>
    <row r="70" spans="1:8" x14ac:dyDescent="0.25">
      <c r="A70" s="66" t="s">
        <v>66</v>
      </c>
      <c r="B70" s="1">
        <v>371.45</v>
      </c>
      <c r="C70" s="16" t="s">
        <v>18</v>
      </c>
      <c r="D70" s="12">
        <v>371.45</v>
      </c>
      <c r="E70" s="16" t="s">
        <v>18</v>
      </c>
      <c r="F70" s="65" t="s">
        <v>704</v>
      </c>
      <c r="G70" s="41" t="s">
        <v>778</v>
      </c>
      <c r="H70" s="41" t="s">
        <v>778</v>
      </c>
    </row>
    <row r="71" spans="1:8" x14ac:dyDescent="0.25">
      <c r="A71" s="66" t="s">
        <v>16</v>
      </c>
      <c r="B71" s="14">
        <v>116.4</v>
      </c>
      <c r="C71" s="64">
        <v>6222</v>
      </c>
      <c r="D71" s="14">
        <v>79.599999999999994</v>
      </c>
      <c r="E71" s="18">
        <v>0</v>
      </c>
      <c r="F71" s="65" t="s">
        <v>703</v>
      </c>
      <c r="G71" s="41" t="s">
        <v>778</v>
      </c>
      <c r="H71" s="41" t="s">
        <v>778</v>
      </c>
    </row>
    <row r="73" spans="1:8" x14ac:dyDescent="0.25">
      <c r="A73" s="72" t="s">
        <v>51</v>
      </c>
      <c r="B73" s="407" t="s">
        <v>31</v>
      </c>
      <c r="C73" s="407"/>
      <c r="D73" s="407" t="s">
        <v>30</v>
      </c>
      <c r="E73" s="407"/>
      <c r="F73" s="407"/>
    </row>
    <row r="74" spans="1:8" ht="45" x14ac:dyDescent="0.25">
      <c r="A74" s="71" t="s">
        <v>29</v>
      </c>
      <c r="B74" s="71" t="s">
        <v>28</v>
      </c>
      <c r="C74" s="70" t="s">
        <v>27</v>
      </c>
      <c r="D74" s="71" t="s">
        <v>26</v>
      </c>
      <c r="E74" s="70" t="s">
        <v>25</v>
      </c>
      <c r="F74" s="69" t="s">
        <v>24</v>
      </c>
      <c r="G74" s="305" t="s">
        <v>251</v>
      </c>
      <c r="H74" s="305" t="s">
        <v>250</v>
      </c>
    </row>
    <row r="75" spans="1:8" x14ac:dyDescent="0.25">
      <c r="A75" s="15" t="s">
        <v>21</v>
      </c>
      <c r="B75" s="12">
        <v>819.73</v>
      </c>
      <c r="C75" s="324">
        <v>168511.9</v>
      </c>
      <c r="D75" s="74">
        <v>815.81</v>
      </c>
      <c r="E75" s="64">
        <v>163957.53</v>
      </c>
      <c r="F75" s="65" t="s">
        <v>702</v>
      </c>
      <c r="G75" s="64">
        <v>163957.53</v>
      </c>
      <c r="H75" s="112">
        <v>41981</v>
      </c>
    </row>
    <row r="76" spans="1:8" x14ac:dyDescent="0.25">
      <c r="A76" s="15" t="s">
        <v>50</v>
      </c>
      <c r="B76" s="12">
        <v>819.73</v>
      </c>
      <c r="C76" s="64">
        <v>72348.88</v>
      </c>
      <c r="D76" s="75">
        <v>815.81</v>
      </c>
      <c r="E76" s="64">
        <v>71911.77</v>
      </c>
      <c r="F76" s="65" t="s">
        <v>702</v>
      </c>
      <c r="G76" s="64">
        <v>71911.77</v>
      </c>
      <c r="H76" s="112">
        <v>41981</v>
      </c>
    </row>
    <row r="77" spans="1:8" x14ac:dyDescent="0.25">
      <c r="A77" s="66" t="s">
        <v>66</v>
      </c>
      <c r="B77" s="12">
        <v>370.51</v>
      </c>
      <c r="C77" s="16" t="s">
        <v>18</v>
      </c>
      <c r="D77" s="12">
        <v>370.51</v>
      </c>
      <c r="E77" s="16" t="s">
        <v>18</v>
      </c>
      <c r="F77" s="65" t="s">
        <v>702</v>
      </c>
      <c r="G77" s="41" t="s">
        <v>778</v>
      </c>
      <c r="H77" s="41" t="s">
        <v>778</v>
      </c>
    </row>
    <row r="78" spans="1:8" x14ac:dyDescent="0.25">
      <c r="A78" s="66" t="s">
        <v>37</v>
      </c>
      <c r="B78" s="16" t="s">
        <v>18</v>
      </c>
      <c r="C78" s="64">
        <v>3538.77</v>
      </c>
      <c r="D78" s="16" t="s">
        <v>18</v>
      </c>
      <c r="E78" s="64">
        <v>3538.77</v>
      </c>
      <c r="F78" s="65" t="s">
        <v>702</v>
      </c>
      <c r="G78" s="64">
        <v>3538.77</v>
      </c>
      <c r="H78" s="112">
        <v>41981</v>
      </c>
    </row>
    <row r="79" spans="1:8" x14ac:dyDescent="0.25">
      <c r="A79" s="66" t="s">
        <v>16</v>
      </c>
      <c r="B79" s="14">
        <v>115.4</v>
      </c>
      <c r="C79" s="18">
        <v>12600</v>
      </c>
      <c r="D79" s="14">
        <v>65.2</v>
      </c>
      <c r="E79" s="64">
        <v>5684</v>
      </c>
      <c r="F79" s="65" t="s">
        <v>701</v>
      </c>
      <c r="G79" s="64">
        <v>5684</v>
      </c>
      <c r="H79" s="112">
        <v>41850</v>
      </c>
    </row>
    <row r="81" spans="1:8" x14ac:dyDescent="0.25">
      <c r="A81" s="72" t="s">
        <v>45</v>
      </c>
      <c r="B81" s="407" t="s">
        <v>31</v>
      </c>
      <c r="C81" s="407"/>
      <c r="D81" s="407" t="s">
        <v>30</v>
      </c>
      <c r="E81" s="407"/>
      <c r="F81" s="407"/>
    </row>
    <row r="82" spans="1:8" ht="45" x14ac:dyDescent="0.25">
      <c r="A82" s="71" t="s">
        <v>29</v>
      </c>
      <c r="B82" s="71" t="s">
        <v>28</v>
      </c>
      <c r="C82" s="70" t="s">
        <v>27</v>
      </c>
      <c r="D82" s="71" t="s">
        <v>26</v>
      </c>
      <c r="E82" s="70" t="s">
        <v>25</v>
      </c>
      <c r="F82" s="69" t="s">
        <v>24</v>
      </c>
      <c r="G82" s="305" t="s">
        <v>251</v>
      </c>
      <c r="H82" s="305" t="s">
        <v>250</v>
      </c>
    </row>
    <row r="83" spans="1:8" x14ac:dyDescent="0.25">
      <c r="A83" s="15" t="s">
        <v>21</v>
      </c>
      <c r="B83" s="74">
        <v>742.36</v>
      </c>
      <c r="C83" s="73">
        <v>98273.62</v>
      </c>
      <c r="D83" s="18"/>
      <c r="E83" s="64">
        <v>96880.27</v>
      </c>
      <c r="F83" s="65" t="s">
        <v>700</v>
      </c>
      <c r="G83" s="64">
        <v>96880.27</v>
      </c>
      <c r="H83" s="112">
        <v>42354</v>
      </c>
    </row>
    <row r="84" spans="1:8" x14ac:dyDescent="0.25">
      <c r="A84" s="15" t="s">
        <v>19</v>
      </c>
      <c r="B84" s="18">
        <v>742.36</v>
      </c>
      <c r="C84" s="67">
        <v>51055.27</v>
      </c>
      <c r="D84" s="18"/>
      <c r="E84" s="64">
        <v>49220.639999999999</v>
      </c>
      <c r="F84" s="65" t="s">
        <v>700</v>
      </c>
      <c r="G84" s="64">
        <v>49220.639999999999</v>
      </c>
      <c r="H84" s="112">
        <v>42354</v>
      </c>
    </row>
    <row r="85" spans="1:8" x14ac:dyDescent="0.25">
      <c r="A85" s="15" t="s">
        <v>66</v>
      </c>
      <c r="B85" s="18">
        <v>343.49</v>
      </c>
      <c r="C85" s="16" t="s">
        <v>18</v>
      </c>
      <c r="D85" s="18">
        <v>343.49</v>
      </c>
      <c r="E85" s="16" t="s">
        <v>18</v>
      </c>
      <c r="F85" s="65" t="s">
        <v>700</v>
      </c>
      <c r="G85" s="41" t="s">
        <v>778</v>
      </c>
      <c r="H85" s="41" t="s">
        <v>778</v>
      </c>
    </row>
    <row r="86" spans="1:8" x14ac:dyDescent="0.25">
      <c r="A86" s="66" t="s">
        <v>37</v>
      </c>
      <c r="B86" s="16" t="s">
        <v>18</v>
      </c>
      <c r="C86" s="67">
        <v>1904.4</v>
      </c>
      <c r="D86" s="16" t="s">
        <v>18</v>
      </c>
      <c r="E86" s="64">
        <v>1904.4</v>
      </c>
      <c r="F86" s="65" t="s">
        <v>700</v>
      </c>
      <c r="G86" s="64">
        <v>1904.4</v>
      </c>
      <c r="H86" s="112">
        <v>42354</v>
      </c>
    </row>
    <row r="87" spans="1:8" x14ac:dyDescent="0.25">
      <c r="A87" s="66" t="s">
        <v>20</v>
      </c>
      <c r="B87" s="14">
        <v>741.96</v>
      </c>
      <c r="C87" s="64">
        <v>52530.77</v>
      </c>
      <c r="D87" s="14"/>
      <c r="E87" s="64">
        <v>51798.99</v>
      </c>
      <c r="F87" s="65" t="s">
        <v>700</v>
      </c>
      <c r="G87" s="64">
        <v>51798.99</v>
      </c>
      <c r="H87" s="112">
        <v>42354</v>
      </c>
    </row>
    <row r="88" spans="1:8" x14ac:dyDescent="0.25">
      <c r="A88" s="66" t="s">
        <v>16</v>
      </c>
      <c r="B88" s="12">
        <v>160.4</v>
      </c>
      <c r="C88" s="64">
        <v>14175</v>
      </c>
      <c r="D88" s="14">
        <v>94.1</v>
      </c>
      <c r="E88" s="18">
        <v>7117.98</v>
      </c>
      <c r="F88" s="77" t="s">
        <v>699</v>
      </c>
      <c r="G88" s="18">
        <v>7117.98</v>
      </c>
      <c r="H88" s="112">
        <v>42226</v>
      </c>
    </row>
    <row r="90" spans="1:8" x14ac:dyDescent="0.25">
      <c r="A90" s="72" t="s">
        <v>38</v>
      </c>
      <c r="B90" s="407" t="s">
        <v>31</v>
      </c>
      <c r="C90" s="407"/>
      <c r="D90" s="407" t="s">
        <v>30</v>
      </c>
      <c r="E90" s="407"/>
      <c r="F90" s="407"/>
    </row>
    <row r="91" spans="1:8" ht="45" x14ac:dyDescent="0.25">
      <c r="A91" s="71" t="s">
        <v>29</v>
      </c>
      <c r="B91" s="71" t="s">
        <v>28</v>
      </c>
      <c r="C91" s="70" t="s">
        <v>27</v>
      </c>
      <c r="D91" s="71" t="s">
        <v>26</v>
      </c>
      <c r="E91" s="70" t="s">
        <v>25</v>
      </c>
      <c r="F91" s="69" t="s">
        <v>24</v>
      </c>
      <c r="G91" s="305" t="s">
        <v>251</v>
      </c>
      <c r="H91" s="305" t="s">
        <v>250</v>
      </c>
    </row>
    <row r="92" spans="1:8" x14ac:dyDescent="0.25">
      <c r="A92" s="15" t="s">
        <v>21</v>
      </c>
      <c r="B92" s="18">
        <v>746.41</v>
      </c>
      <c r="C92" s="64">
        <v>100048.8</v>
      </c>
      <c r="D92" s="18">
        <v>743.31</v>
      </c>
      <c r="E92" s="64">
        <v>98003.99</v>
      </c>
      <c r="F92" s="65" t="s">
        <v>697</v>
      </c>
      <c r="G92" s="64">
        <v>98003.99</v>
      </c>
      <c r="H92" s="112">
        <v>42900</v>
      </c>
    </row>
    <row r="93" spans="1:8" x14ac:dyDescent="0.25">
      <c r="A93" s="15" t="s">
        <v>19</v>
      </c>
      <c r="B93" s="18">
        <v>746.41</v>
      </c>
      <c r="C93" s="67">
        <v>51393.47</v>
      </c>
      <c r="D93" s="18">
        <v>746.41</v>
      </c>
      <c r="E93" s="64" t="s">
        <v>698</v>
      </c>
      <c r="F93" s="65" t="s">
        <v>697</v>
      </c>
      <c r="G93" s="64" t="s">
        <v>698</v>
      </c>
      <c r="H93" s="112">
        <v>42900</v>
      </c>
    </row>
    <row r="94" spans="1:8" x14ac:dyDescent="0.25">
      <c r="A94" s="15" t="s">
        <v>66</v>
      </c>
      <c r="B94" s="18">
        <v>348.56</v>
      </c>
      <c r="C94" s="16" t="s">
        <v>18</v>
      </c>
      <c r="D94" s="1">
        <v>348.56</v>
      </c>
      <c r="E94" s="16" t="s">
        <v>18</v>
      </c>
      <c r="F94" s="65" t="s">
        <v>697</v>
      </c>
      <c r="G94" s="41" t="s">
        <v>778</v>
      </c>
      <c r="H94" s="41" t="s">
        <v>778</v>
      </c>
    </row>
    <row r="95" spans="1:8" x14ac:dyDescent="0.25">
      <c r="A95" s="66" t="s">
        <v>37</v>
      </c>
      <c r="B95" s="16" t="s">
        <v>18</v>
      </c>
      <c r="C95" s="67">
        <v>2040.1</v>
      </c>
      <c r="D95" s="16" t="s">
        <v>18</v>
      </c>
      <c r="E95" s="64">
        <v>2040.1</v>
      </c>
      <c r="F95" s="65" t="s">
        <v>697</v>
      </c>
      <c r="G95" s="64">
        <v>2040.1</v>
      </c>
      <c r="H95" s="112">
        <v>42900</v>
      </c>
    </row>
    <row r="96" spans="1:8" x14ac:dyDescent="0.25">
      <c r="A96" s="66" t="s">
        <v>20</v>
      </c>
      <c r="B96" s="14">
        <v>743.31</v>
      </c>
      <c r="C96" s="64">
        <v>52901.37</v>
      </c>
      <c r="D96" s="14">
        <v>743.31</v>
      </c>
      <c r="E96" s="64">
        <v>52185.13</v>
      </c>
      <c r="F96" s="65" t="s">
        <v>697</v>
      </c>
      <c r="G96" s="64">
        <v>52185.13</v>
      </c>
      <c r="H96" s="112">
        <v>42900</v>
      </c>
    </row>
    <row r="97" spans="1:8" x14ac:dyDescent="0.25">
      <c r="A97" s="66" t="s">
        <v>16</v>
      </c>
      <c r="B97" s="323">
        <v>125.4</v>
      </c>
      <c r="C97" s="73">
        <v>9800</v>
      </c>
      <c r="D97" s="14">
        <v>72.5</v>
      </c>
      <c r="E97" s="18">
        <v>4615.8</v>
      </c>
      <c r="F97" s="202" t="s">
        <v>696</v>
      </c>
      <c r="G97" s="18">
        <v>4615.8</v>
      </c>
      <c r="H97" s="112">
        <v>42591</v>
      </c>
    </row>
    <row r="99" spans="1:8" x14ac:dyDescent="0.25">
      <c r="A99" s="72" t="s">
        <v>32</v>
      </c>
      <c r="B99" s="407" t="s">
        <v>31</v>
      </c>
      <c r="C99" s="407"/>
      <c r="D99" s="407" t="s">
        <v>30</v>
      </c>
      <c r="E99" s="407"/>
      <c r="F99" s="407"/>
    </row>
    <row r="100" spans="1:8" ht="45" x14ac:dyDescent="0.25">
      <c r="A100" s="71" t="s">
        <v>29</v>
      </c>
      <c r="B100" s="71" t="s">
        <v>28</v>
      </c>
      <c r="C100" s="70" t="s">
        <v>27</v>
      </c>
      <c r="D100" s="71" t="s">
        <v>26</v>
      </c>
      <c r="E100" s="70" t="s">
        <v>25</v>
      </c>
      <c r="F100" s="69" t="s">
        <v>24</v>
      </c>
      <c r="G100" s="305" t="s">
        <v>251</v>
      </c>
      <c r="H100" s="305" t="s">
        <v>250</v>
      </c>
    </row>
    <row r="101" spans="1:8" x14ac:dyDescent="0.25">
      <c r="A101" s="15" t="s">
        <v>21</v>
      </c>
      <c r="B101" s="99">
        <v>686.33</v>
      </c>
      <c r="C101" s="64">
        <v>92963.4</v>
      </c>
      <c r="D101" s="99">
        <v>558.15</v>
      </c>
      <c r="E101" s="64">
        <v>48586.62</v>
      </c>
      <c r="F101" s="65" t="s">
        <v>695</v>
      </c>
      <c r="G101" s="64">
        <v>48586.62</v>
      </c>
      <c r="H101" s="112">
        <v>43076</v>
      </c>
    </row>
    <row r="102" spans="1:8" x14ac:dyDescent="0.25">
      <c r="A102" s="15" t="s">
        <v>19</v>
      </c>
      <c r="B102" s="18">
        <v>686.32</v>
      </c>
      <c r="C102" s="67">
        <v>48153.49</v>
      </c>
      <c r="D102" s="18">
        <v>558.13</v>
      </c>
      <c r="E102" s="64">
        <v>19371.099999999999</v>
      </c>
      <c r="F102" s="65" t="s">
        <v>695</v>
      </c>
      <c r="G102" s="64">
        <v>19371.099999999999</v>
      </c>
      <c r="H102" s="112">
        <v>43076</v>
      </c>
    </row>
    <row r="103" spans="1:8" x14ac:dyDescent="0.25">
      <c r="A103" s="15" t="s">
        <v>66</v>
      </c>
      <c r="B103" s="18">
        <v>270.62</v>
      </c>
      <c r="C103" s="16" t="s">
        <v>18</v>
      </c>
      <c r="D103" s="18">
        <v>26.78</v>
      </c>
      <c r="E103" s="16" t="s">
        <v>18</v>
      </c>
      <c r="F103" s="65" t="s">
        <v>695</v>
      </c>
      <c r="G103" s="41" t="s">
        <v>778</v>
      </c>
      <c r="H103" s="41" t="s">
        <v>778</v>
      </c>
    </row>
    <row r="104" spans="1:8" x14ac:dyDescent="0.25">
      <c r="A104" s="66" t="s">
        <v>37</v>
      </c>
      <c r="B104" s="16"/>
      <c r="C104" s="67">
        <v>1159.53</v>
      </c>
      <c r="D104" s="16"/>
      <c r="E104" s="64">
        <v>1159.53</v>
      </c>
      <c r="F104" s="65" t="s">
        <v>695</v>
      </c>
      <c r="G104" s="64">
        <v>1159.53</v>
      </c>
      <c r="H104" s="112">
        <v>43076</v>
      </c>
    </row>
    <row r="105" spans="1:8" x14ac:dyDescent="0.25">
      <c r="A105" s="66" t="s">
        <v>20</v>
      </c>
      <c r="B105" s="14">
        <v>558.15</v>
      </c>
      <c r="C105" s="64">
        <v>40019.360000000001</v>
      </c>
      <c r="D105" s="14">
        <v>558.15</v>
      </c>
      <c r="E105" s="64">
        <v>39463.83</v>
      </c>
      <c r="F105" s="65" t="s">
        <v>695</v>
      </c>
      <c r="G105" s="64">
        <v>39463.83</v>
      </c>
      <c r="H105" s="112">
        <v>43076</v>
      </c>
    </row>
    <row r="106" spans="1:8" x14ac:dyDescent="0.25">
      <c r="A106" s="66" t="s">
        <v>16</v>
      </c>
      <c r="B106" s="14">
        <v>119.4</v>
      </c>
      <c r="C106" s="64">
        <v>8554</v>
      </c>
      <c r="D106" s="14">
        <v>68.5</v>
      </c>
      <c r="E106" s="18">
        <v>3922.1</v>
      </c>
      <c r="F106" s="202" t="s">
        <v>694</v>
      </c>
      <c r="G106" s="18">
        <v>3922.1</v>
      </c>
      <c r="H106" s="112">
        <v>42954</v>
      </c>
    </row>
    <row r="108" spans="1:8" x14ac:dyDescent="0.25">
      <c r="A108" s="11" t="s">
        <v>14</v>
      </c>
    </row>
    <row r="109" spans="1:8" x14ac:dyDescent="0.25">
      <c r="A109" s="405" t="s">
        <v>13</v>
      </c>
      <c r="B109" s="405"/>
      <c r="C109" s="405"/>
      <c r="D109" s="405"/>
    </row>
    <row r="110" spans="1:8" x14ac:dyDescent="0.25">
      <c r="A110" s="10" t="s">
        <v>12</v>
      </c>
      <c r="B110" s="10"/>
      <c r="C110" s="10"/>
      <c r="D110" s="10"/>
      <c r="E110" s="10"/>
    </row>
    <row r="111" spans="1:8" x14ac:dyDescent="0.25">
      <c r="A111" s="10" t="s">
        <v>11</v>
      </c>
      <c r="B111" s="10"/>
      <c r="C111" s="10"/>
      <c r="D111" s="10"/>
      <c r="E111" s="10"/>
    </row>
    <row r="112" spans="1:8" x14ac:dyDescent="0.25">
      <c r="A112" s="405" t="s">
        <v>10</v>
      </c>
      <c r="B112" s="405"/>
      <c r="C112" s="405"/>
      <c r="D112" s="405"/>
      <c r="E112" s="405"/>
      <c r="F112" s="405"/>
    </row>
    <row r="113" spans="1:6" x14ac:dyDescent="0.25">
      <c r="A113" s="405" t="s">
        <v>8</v>
      </c>
      <c r="B113" s="405"/>
      <c r="C113" s="405"/>
      <c r="D113" s="405"/>
      <c r="E113" s="405"/>
      <c r="F113" s="405"/>
    </row>
    <row r="114" spans="1:6" x14ac:dyDescent="0.25">
      <c r="A114" s="405" t="s">
        <v>7</v>
      </c>
      <c r="B114" s="405"/>
      <c r="C114" s="405"/>
      <c r="D114" s="405"/>
      <c r="E114" s="405"/>
      <c r="F114" s="405"/>
    </row>
    <row r="115" spans="1:6" x14ac:dyDescent="0.25">
      <c r="A115" s="406" t="s">
        <v>2</v>
      </c>
      <c r="B115" s="406"/>
      <c r="C115" s="406"/>
      <c r="D115" s="406"/>
    </row>
    <row r="116" spans="1:6" x14ac:dyDescent="0.25">
      <c r="A116" s="406" t="s">
        <v>1</v>
      </c>
      <c r="B116" s="406"/>
      <c r="C116" s="406"/>
      <c r="D116" s="406"/>
    </row>
  </sheetData>
  <mergeCells count="34">
    <mergeCell ref="B3:C3"/>
    <mergeCell ref="D3:F3"/>
    <mergeCell ref="B9:C9"/>
    <mergeCell ref="D9:F9"/>
    <mergeCell ref="B17:C17"/>
    <mergeCell ref="D17:F17"/>
    <mergeCell ref="B24:C24"/>
    <mergeCell ref="D24:F24"/>
    <mergeCell ref="B31:C31"/>
    <mergeCell ref="D31:F31"/>
    <mergeCell ref="B38:C38"/>
    <mergeCell ref="D38:F38"/>
    <mergeCell ref="B45:C45"/>
    <mergeCell ref="D45:F45"/>
    <mergeCell ref="B52:C52"/>
    <mergeCell ref="D52:F52"/>
    <mergeCell ref="B59:C59"/>
    <mergeCell ref="D59:F59"/>
    <mergeCell ref="B66:C66"/>
    <mergeCell ref="D66:F66"/>
    <mergeCell ref="B73:C73"/>
    <mergeCell ref="D73:F73"/>
    <mergeCell ref="B81:C81"/>
    <mergeCell ref="D81:F81"/>
    <mergeCell ref="A113:F113"/>
    <mergeCell ref="A114:F114"/>
    <mergeCell ref="A115:D115"/>
    <mergeCell ref="A116:D116"/>
    <mergeCell ref="B90:C90"/>
    <mergeCell ref="D90:F90"/>
    <mergeCell ref="B99:C99"/>
    <mergeCell ref="D99:F99"/>
    <mergeCell ref="A109:D109"/>
    <mergeCell ref="A112:F112"/>
  </mergeCells>
  <pageMargins left="0.7" right="0.7" top="0.75" bottom="0.75" header="0.3" footer="0.3"/>
  <pageSetup scale="5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workbookViewId="0">
      <selection activeCell="H49" sqref="H49"/>
    </sheetView>
  </sheetViews>
  <sheetFormatPr defaultRowHeight="15" x14ac:dyDescent="0.25"/>
  <cols>
    <col min="1" max="1" width="17.28515625" style="44" customWidth="1"/>
    <col min="2" max="2" width="13.7109375" style="44" customWidth="1"/>
    <col min="3" max="3" width="15.140625" style="44" customWidth="1"/>
    <col min="4" max="4" width="13.7109375" style="44" customWidth="1"/>
    <col min="5" max="5" width="17" style="44" customWidth="1"/>
    <col min="6" max="6" width="36.85546875" style="44" customWidth="1"/>
    <col min="7" max="7" width="14.5703125" style="44" customWidth="1"/>
    <col min="8" max="8" width="15" style="44" customWidth="1"/>
    <col min="9" max="9" width="16.7109375" style="44" bestFit="1" customWidth="1"/>
    <col min="10" max="16384" width="9.140625" style="44"/>
  </cols>
  <sheetData>
    <row r="1" spans="1:8" x14ac:dyDescent="0.25">
      <c r="A1" s="54" t="s">
        <v>732</v>
      </c>
    </row>
    <row r="3" spans="1:8" x14ac:dyDescent="0.25">
      <c r="A3" s="52" t="s">
        <v>92</v>
      </c>
      <c r="B3" s="408" t="s">
        <v>31</v>
      </c>
      <c r="C3" s="408"/>
      <c r="D3" s="408" t="s">
        <v>30</v>
      </c>
      <c r="E3" s="408"/>
      <c r="F3" s="408"/>
      <c r="G3" s="57"/>
      <c r="H3" s="57"/>
    </row>
    <row r="4" spans="1:8" ht="45" x14ac:dyDescent="0.25">
      <c r="A4" s="50" t="s">
        <v>29</v>
      </c>
      <c r="B4" s="50" t="s">
        <v>28</v>
      </c>
      <c r="C4" s="51" t="s">
        <v>80</v>
      </c>
      <c r="D4" s="50" t="s">
        <v>26</v>
      </c>
      <c r="E4" s="51" t="s">
        <v>79</v>
      </c>
      <c r="F4" s="50" t="s">
        <v>24</v>
      </c>
      <c r="G4" s="305" t="s">
        <v>251</v>
      </c>
      <c r="H4" s="305" t="s">
        <v>250</v>
      </c>
    </row>
    <row r="5" spans="1:8" x14ac:dyDescent="0.25">
      <c r="A5" s="49" t="s">
        <v>21</v>
      </c>
      <c r="B5" s="47">
        <v>440.66</v>
      </c>
      <c r="C5" s="47">
        <v>779373.31</v>
      </c>
      <c r="D5" s="153">
        <v>440.66</v>
      </c>
      <c r="E5" s="46">
        <v>779373.31</v>
      </c>
      <c r="F5" s="45" t="s">
        <v>739</v>
      </c>
      <c r="G5" s="46">
        <v>779373.31</v>
      </c>
      <c r="H5" s="317">
        <v>38348</v>
      </c>
    </row>
    <row r="6" spans="1:8" x14ac:dyDescent="0.25">
      <c r="A6" s="49" t="s">
        <v>50</v>
      </c>
      <c r="B6" s="47">
        <v>440.66</v>
      </c>
      <c r="C6" s="47">
        <v>563163.48</v>
      </c>
      <c r="D6" s="153">
        <v>440.66</v>
      </c>
      <c r="E6" s="46">
        <v>563163.48</v>
      </c>
      <c r="F6" s="45" t="s">
        <v>739</v>
      </c>
      <c r="G6" s="46">
        <v>563163.48</v>
      </c>
      <c r="H6" s="317">
        <v>38348</v>
      </c>
    </row>
    <row r="7" spans="1:8" x14ac:dyDescent="0.25">
      <c r="A7" s="49" t="s">
        <v>73</v>
      </c>
      <c r="B7" s="47">
        <v>348.53</v>
      </c>
      <c r="C7" s="47">
        <v>615096.19999999995</v>
      </c>
      <c r="D7" s="47">
        <v>348.53</v>
      </c>
      <c r="E7" s="46">
        <v>557333.31000000006</v>
      </c>
      <c r="F7" s="45" t="s">
        <v>739</v>
      </c>
      <c r="G7" s="46">
        <v>557333.31000000006</v>
      </c>
      <c r="H7" s="317">
        <v>38348</v>
      </c>
    </row>
    <row r="8" spans="1:8" x14ac:dyDescent="0.25">
      <c r="C8" s="53"/>
      <c r="E8" s="53"/>
    </row>
    <row r="9" spans="1:8" x14ac:dyDescent="0.25">
      <c r="A9" s="52" t="s">
        <v>90</v>
      </c>
      <c r="B9" s="408" t="s">
        <v>31</v>
      </c>
      <c r="C9" s="408"/>
      <c r="D9" s="408" t="s">
        <v>30</v>
      </c>
      <c r="E9" s="408"/>
      <c r="F9" s="408"/>
    </row>
    <row r="10" spans="1:8" ht="45" x14ac:dyDescent="0.25">
      <c r="A10" s="50" t="s">
        <v>29</v>
      </c>
      <c r="B10" s="50" t="s">
        <v>28</v>
      </c>
      <c r="C10" s="51" t="s">
        <v>80</v>
      </c>
      <c r="D10" s="50" t="s">
        <v>26</v>
      </c>
      <c r="E10" s="51" t="s">
        <v>79</v>
      </c>
      <c r="F10" s="50" t="s">
        <v>24</v>
      </c>
      <c r="G10" s="305" t="s">
        <v>251</v>
      </c>
      <c r="H10" s="305" t="s">
        <v>250</v>
      </c>
    </row>
    <row r="11" spans="1:8" x14ac:dyDescent="0.25">
      <c r="A11" s="144" t="s">
        <v>21</v>
      </c>
      <c r="B11" s="47">
        <v>440.43</v>
      </c>
      <c r="C11" s="153">
        <v>924770.87</v>
      </c>
      <c r="D11" s="147">
        <v>439.7</v>
      </c>
      <c r="E11" s="142">
        <v>923238.09</v>
      </c>
      <c r="F11" s="136" t="s">
        <v>737</v>
      </c>
      <c r="G11" s="142">
        <v>923238.09</v>
      </c>
      <c r="H11" s="317">
        <v>38707</v>
      </c>
    </row>
    <row r="12" spans="1:8" x14ac:dyDescent="0.25">
      <c r="A12" s="144" t="s">
        <v>89</v>
      </c>
      <c r="B12" s="47"/>
      <c r="C12" s="153"/>
      <c r="D12" s="147"/>
      <c r="E12" s="142">
        <v>9915.24</v>
      </c>
      <c r="F12" s="136" t="s">
        <v>738</v>
      </c>
      <c r="G12" s="142">
        <v>9915.24</v>
      </c>
      <c r="H12" s="317">
        <v>39272</v>
      </c>
    </row>
    <row r="13" spans="1:8" x14ac:dyDescent="0.25">
      <c r="A13" s="144" t="s">
        <v>50</v>
      </c>
      <c r="B13" s="47">
        <v>440.43</v>
      </c>
      <c r="C13" s="153">
        <v>574320.72</v>
      </c>
      <c r="D13" s="327">
        <v>439.7</v>
      </c>
      <c r="E13" s="142">
        <v>573368.80000000005</v>
      </c>
      <c r="F13" s="136" t="s">
        <v>737</v>
      </c>
      <c r="G13" s="142">
        <v>573368.80000000005</v>
      </c>
      <c r="H13" s="317">
        <v>38707</v>
      </c>
    </row>
    <row r="14" spans="1:8" x14ac:dyDescent="0.25">
      <c r="A14" s="144" t="s">
        <v>73</v>
      </c>
      <c r="B14" s="47">
        <v>350.17</v>
      </c>
      <c r="C14" s="153">
        <v>951551.96</v>
      </c>
      <c r="D14" s="297">
        <v>349.44</v>
      </c>
      <c r="E14" s="142">
        <v>856562.77</v>
      </c>
      <c r="F14" s="136" t="s">
        <v>737</v>
      </c>
      <c r="G14" s="142">
        <v>856562.77</v>
      </c>
      <c r="H14" s="317">
        <v>38707</v>
      </c>
    </row>
    <row r="15" spans="1:8" x14ac:dyDescent="0.25">
      <c r="A15" s="144" t="s">
        <v>83</v>
      </c>
      <c r="B15" s="47">
        <v>20</v>
      </c>
      <c r="C15" s="153">
        <v>86000</v>
      </c>
      <c r="D15" s="327">
        <v>19</v>
      </c>
      <c r="E15" s="142">
        <v>81700</v>
      </c>
      <c r="F15" s="136" t="s">
        <v>736</v>
      </c>
      <c r="G15" s="142">
        <v>81700</v>
      </c>
      <c r="H15" s="317">
        <v>38800</v>
      </c>
    </row>
    <row r="16" spans="1:8" x14ac:dyDescent="0.25">
      <c r="C16" s="53"/>
      <c r="E16" s="53"/>
      <c r="G16" s="156"/>
    </row>
    <row r="17" spans="1:16" x14ac:dyDescent="0.25">
      <c r="A17" s="52" t="s">
        <v>85</v>
      </c>
      <c r="B17" s="408" t="s">
        <v>31</v>
      </c>
      <c r="C17" s="408"/>
      <c r="D17" s="408" t="s">
        <v>30</v>
      </c>
      <c r="E17" s="408"/>
      <c r="F17" s="408"/>
    </row>
    <row r="18" spans="1:16" ht="45" x14ac:dyDescent="0.25">
      <c r="A18" s="50" t="s">
        <v>29</v>
      </c>
      <c r="B18" s="50" t="s">
        <v>28</v>
      </c>
      <c r="C18" s="51" t="s">
        <v>80</v>
      </c>
      <c r="D18" s="50" t="s">
        <v>26</v>
      </c>
      <c r="E18" s="51" t="s">
        <v>79</v>
      </c>
      <c r="F18" s="50" t="s">
        <v>24</v>
      </c>
      <c r="G18" s="305" t="s">
        <v>251</v>
      </c>
      <c r="H18" s="305" t="s">
        <v>250</v>
      </c>
    </row>
    <row r="19" spans="1:16" x14ac:dyDescent="0.25">
      <c r="A19" s="144" t="s">
        <v>21</v>
      </c>
      <c r="B19" s="47">
        <v>431.83</v>
      </c>
      <c r="C19" s="47">
        <v>1062271.57</v>
      </c>
      <c r="D19" s="160">
        <v>431.83</v>
      </c>
      <c r="E19" s="142">
        <v>1062271.57</v>
      </c>
      <c r="F19" s="136" t="s">
        <v>735</v>
      </c>
      <c r="G19" s="142">
        <v>1062271.57</v>
      </c>
      <c r="H19" s="317">
        <v>39058</v>
      </c>
    </row>
    <row r="20" spans="1:16" x14ac:dyDescent="0.25">
      <c r="A20" s="144" t="s">
        <v>50</v>
      </c>
      <c r="B20" s="47">
        <v>431.83</v>
      </c>
      <c r="C20" s="47">
        <v>574333.9</v>
      </c>
      <c r="D20" s="143">
        <v>431.83</v>
      </c>
      <c r="E20" s="142">
        <v>574333.9</v>
      </c>
      <c r="F20" s="136" t="s">
        <v>735</v>
      </c>
      <c r="G20" s="142">
        <v>574333.9</v>
      </c>
      <c r="H20" s="317">
        <v>39058</v>
      </c>
    </row>
    <row r="21" spans="1:16" x14ac:dyDescent="0.25">
      <c r="A21" s="144" t="s">
        <v>73</v>
      </c>
      <c r="B21" s="47">
        <v>342.47</v>
      </c>
      <c r="C21" s="47">
        <v>751019.59</v>
      </c>
      <c r="D21" s="160">
        <v>342.47</v>
      </c>
      <c r="E21" s="142">
        <v>688674.01</v>
      </c>
      <c r="F21" s="136" t="s">
        <v>735</v>
      </c>
      <c r="G21" s="142">
        <v>688674.01</v>
      </c>
      <c r="H21" s="317">
        <v>39058</v>
      </c>
    </row>
    <row r="22" spans="1:16" x14ac:dyDescent="0.25">
      <c r="A22" s="144" t="s">
        <v>83</v>
      </c>
      <c r="B22" s="47">
        <v>20</v>
      </c>
      <c r="C22" s="47">
        <v>86000</v>
      </c>
      <c r="D22" s="143">
        <v>19</v>
      </c>
      <c r="E22" s="142">
        <v>77402.58</v>
      </c>
      <c r="F22" s="136" t="s">
        <v>734</v>
      </c>
      <c r="G22" s="142">
        <v>77402.58</v>
      </c>
      <c r="H22" s="317">
        <v>39052</v>
      </c>
      <c r="P22" s="326"/>
    </row>
    <row r="23" spans="1:16" x14ac:dyDescent="0.25">
      <c r="C23" s="53"/>
      <c r="E23" s="53"/>
      <c r="P23" s="326"/>
    </row>
    <row r="24" spans="1:16" x14ac:dyDescent="0.25">
      <c r="A24" s="52" t="s">
        <v>81</v>
      </c>
      <c r="B24" s="408" t="s">
        <v>31</v>
      </c>
      <c r="C24" s="408"/>
      <c r="D24" s="408" t="s">
        <v>30</v>
      </c>
      <c r="E24" s="408"/>
      <c r="F24" s="408"/>
      <c r="P24" s="326"/>
    </row>
    <row r="25" spans="1:16" ht="45" x14ac:dyDescent="0.25">
      <c r="A25" s="50" t="s">
        <v>29</v>
      </c>
      <c r="B25" s="50" t="s">
        <v>28</v>
      </c>
      <c r="C25" s="51" t="s">
        <v>80</v>
      </c>
      <c r="D25" s="50" t="s">
        <v>26</v>
      </c>
      <c r="E25" s="51" t="s">
        <v>79</v>
      </c>
      <c r="F25" s="50" t="s">
        <v>24</v>
      </c>
      <c r="G25" s="305" t="s">
        <v>251</v>
      </c>
      <c r="H25" s="305" t="s">
        <v>250</v>
      </c>
      <c r="P25" s="326"/>
    </row>
    <row r="26" spans="1:16" x14ac:dyDescent="0.25">
      <c r="A26" s="144" t="s">
        <v>21</v>
      </c>
      <c r="B26" s="153">
        <v>402.12</v>
      </c>
      <c r="C26" s="47">
        <v>1026688.76</v>
      </c>
      <c r="D26" s="325">
        <v>402.12</v>
      </c>
      <c r="E26" s="142">
        <v>1026688.76</v>
      </c>
      <c r="F26" s="136" t="s">
        <v>730</v>
      </c>
      <c r="G26" s="142">
        <v>1026688.76</v>
      </c>
      <c r="H26" s="317">
        <v>39430</v>
      </c>
      <c r="P26" s="326"/>
    </row>
    <row r="27" spans="1:16" x14ac:dyDescent="0.25">
      <c r="A27" s="144" t="s">
        <v>50</v>
      </c>
      <c r="B27" s="153">
        <v>402.12</v>
      </c>
      <c r="C27" s="47">
        <v>545676.84</v>
      </c>
      <c r="D27" s="325">
        <v>402.12</v>
      </c>
      <c r="E27" s="142">
        <v>545676.84</v>
      </c>
      <c r="F27" s="136" t="s">
        <v>730</v>
      </c>
      <c r="G27" s="142">
        <v>545676.84</v>
      </c>
      <c r="H27" s="317">
        <v>39430</v>
      </c>
    </row>
    <row r="28" spans="1:16" x14ac:dyDescent="0.25">
      <c r="A28" s="144" t="s">
        <v>73</v>
      </c>
      <c r="B28" s="153">
        <v>311.72000000000003</v>
      </c>
      <c r="C28" s="47">
        <v>604291.04</v>
      </c>
      <c r="D28" s="325">
        <v>311.72000000000003</v>
      </c>
      <c r="E28" s="142">
        <v>543652.56999999995</v>
      </c>
      <c r="F28" s="136" t="s">
        <v>730</v>
      </c>
      <c r="G28" s="142">
        <v>543652.56999999995</v>
      </c>
      <c r="H28" s="317">
        <v>39430</v>
      </c>
    </row>
    <row r="29" spans="1:16" x14ac:dyDescent="0.25">
      <c r="A29" s="144" t="s">
        <v>16</v>
      </c>
      <c r="B29" s="153">
        <v>42.8</v>
      </c>
      <c r="C29" s="47">
        <v>184040</v>
      </c>
      <c r="D29" s="325">
        <v>37.799999999999997</v>
      </c>
      <c r="E29" s="142">
        <v>150934.64000000001</v>
      </c>
      <c r="F29" s="136" t="s">
        <v>729</v>
      </c>
      <c r="G29" s="142">
        <v>150934.64000000001</v>
      </c>
      <c r="H29" s="317">
        <v>39503</v>
      </c>
    </row>
    <row r="30" spans="1:16" x14ac:dyDescent="0.25">
      <c r="C30" s="53"/>
      <c r="E30" s="53"/>
    </row>
    <row r="31" spans="1:16" x14ac:dyDescent="0.25">
      <c r="A31" s="52" t="s">
        <v>75</v>
      </c>
      <c r="B31" s="408" t="s">
        <v>31</v>
      </c>
      <c r="C31" s="408"/>
      <c r="D31" s="408" t="s">
        <v>30</v>
      </c>
      <c r="E31" s="408"/>
      <c r="F31" s="408"/>
    </row>
    <row r="32" spans="1:16" ht="45" x14ac:dyDescent="0.25">
      <c r="A32" s="50" t="s">
        <v>29</v>
      </c>
      <c r="B32" s="50" t="s">
        <v>28</v>
      </c>
      <c r="C32" s="51" t="s">
        <v>27</v>
      </c>
      <c r="D32" s="50" t="s">
        <v>26</v>
      </c>
      <c r="E32" s="51" t="s">
        <v>25</v>
      </c>
      <c r="F32" s="50" t="s">
        <v>24</v>
      </c>
      <c r="G32" s="305" t="s">
        <v>251</v>
      </c>
      <c r="H32" s="305" t="s">
        <v>250</v>
      </c>
      <c r="I32" s="305" t="s">
        <v>783</v>
      </c>
    </row>
    <row r="33" spans="1:9" x14ac:dyDescent="0.25">
      <c r="A33" s="144" t="s">
        <v>21</v>
      </c>
      <c r="B33" s="153">
        <v>346.27</v>
      </c>
      <c r="C33" s="153">
        <v>33463.53</v>
      </c>
      <c r="D33" s="153">
        <v>346.27</v>
      </c>
      <c r="E33" s="397">
        <v>33463.53</v>
      </c>
      <c r="F33" s="162" t="s">
        <v>728</v>
      </c>
      <c r="G33" s="397">
        <v>33463.53</v>
      </c>
      <c r="H33" s="33">
        <v>39797</v>
      </c>
      <c r="I33" s="395">
        <f>E33*30.3</f>
        <v>1013944.959</v>
      </c>
    </row>
    <row r="34" spans="1:9" x14ac:dyDescent="0.25">
      <c r="A34" s="144" t="s">
        <v>238</v>
      </c>
      <c r="B34" s="153">
        <v>346.27</v>
      </c>
      <c r="C34" s="153">
        <v>15596</v>
      </c>
      <c r="D34" s="153">
        <v>346.27</v>
      </c>
      <c r="E34" s="397">
        <v>15597.44</v>
      </c>
      <c r="F34" s="162" t="s">
        <v>728</v>
      </c>
      <c r="G34" s="397">
        <v>15597.44</v>
      </c>
      <c r="H34" s="33">
        <v>39797</v>
      </c>
      <c r="I34" s="395">
        <v>469888.39</v>
      </c>
    </row>
    <row r="35" spans="1:9" x14ac:dyDescent="0.25">
      <c r="A35" s="144" t="s">
        <v>73</v>
      </c>
      <c r="B35" s="153">
        <v>247.99</v>
      </c>
      <c r="C35" s="153">
        <v>13798.16</v>
      </c>
      <c r="D35" s="153">
        <v>247.99</v>
      </c>
      <c r="E35" s="397">
        <v>12236.91</v>
      </c>
      <c r="F35" s="162" t="s">
        <v>728</v>
      </c>
      <c r="G35" s="397">
        <v>12236.91</v>
      </c>
      <c r="H35" s="33">
        <v>39797</v>
      </c>
      <c r="I35" s="395">
        <f>E35*30.3</f>
        <v>370778.37300000002</v>
      </c>
    </row>
    <row r="36" spans="1:9" x14ac:dyDescent="0.25">
      <c r="A36" s="144" t="s">
        <v>16</v>
      </c>
      <c r="B36" s="153">
        <v>39.799999999999997</v>
      </c>
      <c r="C36" s="153">
        <v>5541.75</v>
      </c>
      <c r="D36" s="153">
        <v>33.700000000000003</v>
      </c>
      <c r="E36" s="397">
        <v>4511.7299999999996</v>
      </c>
      <c r="F36" s="162" t="s">
        <v>727</v>
      </c>
      <c r="G36" s="397">
        <v>4511.7299999999996</v>
      </c>
      <c r="H36" s="33">
        <v>39779</v>
      </c>
      <c r="I36" s="395">
        <f>E36*30.3</f>
        <v>136705.41899999999</v>
      </c>
    </row>
    <row r="37" spans="1:9" x14ac:dyDescent="0.25">
      <c r="A37" s="157" t="s">
        <v>235</v>
      </c>
      <c r="C37" s="53"/>
      <c r="E37" s="53"/>
    </row>
    <row r="38" spans="1:9" x14ac:dyDescent="0.25">
      <c r="A38" s="52" t="s">
        <v>67</v>
      </c>
      <c r="B38" s="408" t="s">
        <v>31</v>
      </c>
      <c r="C38" s="408"/>
      <c r="D38" s="408" t="s">
        <v>30</v>
      </c>
      <c r="E38" s="408"/>
      <c r="F38" s="408"/>
    </row>
    <row r="39" spans="1:9" ht="45" x14ac:dyDescent="0.25">
      <c r="A39" s="50" t="s">
        <v>29</v>
      </c>
      <c r="B39" s="50" t="s">
        <v>28</v>
      </c>
      <c r="C39" s="51" t="s">
        <v>27</v>
      </c>
      <c r="D39" s="50" t="s">
        <v>26</v>
      </c>
      <c r="E39" s="51" t="s">
        <v>25</v>
      </c>
      <c r="F39" s="50" t="s">
        <v>24</v>
      </c>
      <c r="G39" s="305" t="s">
        <v>251</v>
      </c>
      <c r="H39" s="305" t="s">
        <v>250</v>
      </c>
    </row>
    <row r="40" spans="1:9" x14ac:dyDescent="0.25">
      <c r="A40" s="144" t="s">
        <v>21</v>
      </c>
      <c r="B40" s="160">
        <v>325.02</v>
      </c>
      <c r="C40" s="153">
        <v>39522.43</v>
      </c>
      <c r="D40" s="147">
        <v>324.77999999999997</v>
      </c>
      <c r="E40" s="142">
        <v>39493.25</v>
      </c>
      <c r="F40" s="136" t="s">
        <v>726</v>
      </c>
      <c r="G40" s="142">
        <v>39493.25</v>
      </c>
      <c r="H40" s="317">
        <v>40157</v>
      </c>
    </row>
    <row r="41" spans="1:9" x14ac:dyDescent="0.25">
      <c r="A41" s="144" t="s">
        <v>50</v>
      </c>
      <c r="B41" s="160">
        <v>325.02</v>
      </c>
      <c r="C41" s="153">
        <v>14638.9</v>
      </c>
      <c r="D41" s="147">
        <v>324.77999999999997</v>
      </c>
      <c r="E41" s="142">
        <v>14628.09</v>
      </c>
      <c r="F41" s="136" t="s">
        <v>726</v>
      </c>
      <c r="G41" s="142">
        <v>14628.09</v>
      </c>
      <c r="H41" s="317">
        <v>40157</v>
      </c>
    </row>
    <row r="42" spans="1:9" x14ac:dyDescent="0.25">
      <c r="A42" s="144" t="s">
        <v>66</v>
      </c>
      <c r="B42" s="160">
        <v>242.3</v>
      </c>
      <c r="C42" s="153">
        <v>7753.6</v>
      </c>
      <c r="D42" s="147">
        <v>242.06</v>
      </c>
      <c r="E42" s="142">
        <v>7745.92</v>
      </c>
      <c r="F42" s="136" t="s">
        <v>726</v>
      </c>
      <c r="G42" s="142">
        <v>7745.92</v>
      </c>
      <c r="H42" s="317">
        <v>40157</v>
      </c>
    </row>
    <row r="43" spans="1:9" x14ac:dyDescent="0.25">
      <c r="A43" s="144" t="s">
        <v>16</v>
      </c>
      <c r="B43" s="160">
        <v>35.799999999999997</v>
      </c>
      <c r="C43" s="153">
        <v>5298.4</v>
      </c>
      <c r="D43" s="147">
        <v>28.6</v>
      </c>
      <c r="E43" s="142">
        <v>4040.21</v>
      </c>
      <c r="F43" s="136" t="s">
        <v>725</v>
      </c>
      <c r="G43" s="142">
        <v>4040.21</v>
      </c>
      <c r="H43" s="317">
        <v>40074</v>
      </c>
    </row>
    <row r="45" spans="1:9" x14ac:dyDescent="0.25">
      <c r="A45" s="11" t="s">
        <v>14</v>
      </c>
      <c r="B45" s="1"/>
      <c r="C45" s="1"/>
      <c r="D45" s="1"/>
      <c r="E45" s="1"/>
      <c r="F45" s="1"/>
    </row>
    <row r="46" spans="1:9" x14ac:dyDescent="0.25">
      <c r="A46" s="405" t="s">
        <v>13</v>
      </c>
      <c r="B46" s="405"/>
      <c r="C46" s="405"/>
      <c r="D46" s="405"/>
      <c r="E46" s="1"/>
      <c r="F46" s="1"/>
    </row>
    <row r="47" spans="1:9" x14ac:dyDescent="0.25">
      <c r="A47" s="10" t="s">
        <v>12</v>
      </c>
      <c r="B47" s="10"/>
      <c r="C47" s="10"/>
      <c r="D47" s="10"/>
      <c r="E47" s="10"/>
      <c r="F47" s="1"/>
    </row>
    <row r="48" spans="1:9" x14ac:dyDescent="0.25">
      <c r="A48" s="10" t="s">
        <v>11</v>
      </c>
      <c r="B48" s="10"/>
      <c r="C48" s="10"/>
      <c r="D48" s="10"/>
      <c r="E48" s="10"/>
      <c r="F48" s="1"/>
    </row>
    <row r="49" spans="1:6" x14ac:dyDescent="0.25">
      <c r="A49" s="405" t="s">
        <v>10</v>
      </c>
      <c r="B49" s="405"/>
      <c r="C49" s="405"/>
      <c r="D49" s="405"/>
      <c r="E49" s="405"/>
      <c r="F49" s="405"/>
    </row>
    <row r="50" spans="1:6" x14ac:dyDescent="0.25">
      <c r="A50" s="405" t="s">
        <v>7</v>
      </c>
      <c r="B50" s="405"/>
      <c r="C50" s="405"/>
      <c r="D50" s="405"/>
      <c r="E50" s="405"/>
      <c r="F50" s="405"/>
    </row>
    <row r="51" spans="1:6" x14ac:dyDescent="0.25">
      <c r="A51" s="406" t="s">
        <v>1</v>
      </c>
      <c r="B51" s="406"/>
      <c r="C51" s="406"/>
      <c r="D51" s="406"/>
      <c r="E51" s="1"/>
      <c r="F51" s="1"/>
    </row>
    <row r="52" spans="1:6" x14ac:dyDescent="0.25">
      <c r="A52" s="406" t="s">
        <v>2</v>
      </c>
      <c r="B52" s="406"/>
      <c r="C52" s="406"/>
      <c r="D52" s="406"/>
    </row>
    <row r="53" spans="1:6" x14ac:dyDescent="0.25">
      <c r="A53" s="405" t="s">
        <v>8</v>
      </c>
      <c r="B53" s="405"/>
      <c r="C53" s="405"/>
      <c r="D53" s="405"/>
      <c r="E53" s="405"/>
      <c r="F53" s="405"/>
    </row>
    <row r="54" spans="1:6" x14ac:dyDescent="0.25">
      <c r="A54" s="9" t="s">
        <v>6</v>
      </c>
    </row>
  </sheetData>
  <mergeCells count="18">
    <mergeCell ref="B3:C3"/>
    <mergeCell ref="D3:F3"/>
    <mergeCell ref="B9:C9"/>
    <mergeCell ref="D9:F9"/>
    <mergeCell ref="B17:C17"/>
    <mergeCell ref="D17:F17"/>
    <mergeCell ref="A51:D51"/>
    <mergeCell ref="A52:D52"/>
    <mergeCell ref="A53:F53"/>
    <mergeCell ref="B24:C24"/>
    <mergeCell ref="D24:F24"/>
    <mergeCell ref="B31:C31"/>
    <mergeCell ref="D31:F31"/>
    <mergeCell ref="B38:C38"/>
    <mergeCell ref="D38:F38"/>
    <mergeCell ref="A46:D46"/>
    <mergeCell ref="A49:F49"/>
    <mergeCell ref="A50:F50"/>
  </mergeCells>
  <pageMargins left="0.7" right="0.7" top="0.75" bottom="0.75" header="0.3" footer="0.3"/>
  <pageSetup scale="56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>
      <selection activeCell="B11" sqref="B11"/>
    </sheetView>
  </sheetViews>
  <sheetFormatPr defaultRowHeight="15" x14ac:dyDescent="0.25"/>
  <cols>
    <col min="1" max="1" width="11.140625" style="44" customWidth="1"/>
    <col min="2" max="2" width="14" style="44" customWidth="1"/>
    <col min="3" max="3" width="14.7109375" style="44" customWidth="1"/>
    <col min="4" max="4" width="14.28515625" style="44" customWidth="1"/>
    <col min="5" max="5" width="15.140625" style="44" customWidth="1"/>
    <col min="6" max="6" width="39.85546875" style="44" customWidth="1"/>
    <col min="7" max="7" width="13.5703125" style="44" customWidth="1"/>
    <col min="8" max="8" width="16" style="44" customWidth="1"/>
    <col min="9" max="16384" width="9.140625" style="44"/>
  </cols>
  <sheetData>
    <row r="1" spans="1:8" x14ac:dyDescent="0.25">
      <c r="A1" s="54" t="s">
        <v>731</v>
      </c>
      <c r="C1" s="53"/>
    </row>
    <row r="3" spans="1:8" x14ac:dyDescent="0.25">
      <c r="A3" s="52" t="s">
        <v>51</v>
      </c>
      <c r="B3" s="408" t="s">
        <v>31</v>
      </c>
      <c r="C3" s="408"/>
      <c r="D3" s="408" t="s">
        <v>30</v>
      </c>
      <c r="E3" s="408"/>
      <c r="F3" s="408"/>
      <c r="G3" s="57"/>
      <c r="H3" s="57"/>
    </row>
    <row r="4" spans="1:8" ht="45" x14ac:dyDescent="0.25">
      <c r="A4" s="50" t="s">
        <v>29</v>
      </c>
      <c r="B4" s="50" t="s">
        <v>28</v>
      </c>
      <c r="C4" s="51" t="s">
        <v>27</v>
      </c>
      <c r="D4" s="50" t="s">
        <v>26</v>
      </c>
      <c r="E4" s="51" t="s">
        <v>25</v>
      </c>
      <c r="F4" s="50" t="s">
        <v>24</v>
      </c>
      <c r="G4" s="305" t="s">
        <v>251</v>
      </c>
      <c r="H4" s="305" t="s">
        <v>250</v>
      </c>
    </row>
    <row r="5" spans="1:8" x14ac:dyDescent="0.25">
      <c r="A5" s="144" t="s">
        <v>21</v>
      </c>
      <c r="B5" s="142">
        <v>77.45</v>
      </c>
      <c r="C5" s="142">
        <v>15921.4</v>
      </c>
      <c r="D5" s="137">
        <v>77.45</v>
      </c>
      <c r="E5" s="142">
        <v>15740.11</v>
      </c>
      <c r="F5" s="136" t="s">
        <v>743</v>
      </c>
      <c r="G5" s="142">
        <v>15740.11</v>
      </c>
      <c r="H5" s="317">
        <v>41985</v>
      </c>
    </row>
    <row r="6" spans="1:8" x14ac:dyDescent="0.25">
      <c r="A6" s="144" t="s">
        <v>50</v>
      </c>
      <c r="B6" s="142">
        <v>77.45</v>
      </c>
      <c r="C6" s="142">
        <v>2823.83</v>
      </c>
      <c r="D6" s="137">
        <v>77.45</v>
      </c>
      <c r="E6" s="142">
        <v>2823.83</v>
      </c>
      <c r="F6" s="136" t="s">
        <v>743</v>
      </c>
      <c r="G6" s="142">
        <v>2823.83</v>
      </c>
      <c r="H6" s="317">
        <v>41985</v>
      </c>
    </row>
    <row r="7" spans="1:8" x14ac:dyDescent="0.25">
      <c r="A7" s="144" t="s">
        <v>66</v>
      </c>
      <c r="B7" s="142">
        <v>77.45</v>
      </c>
      <c r="C7" s="142"/>
      <c r="D7" s="137">
        <v>77.45</v>
      </c>
      <c r="E7" s="142"/>
      <c r="F7" s="136" t="s">
        <v>743</v>
      </c>
      <c r="G7" s="41" t="s">
        <v>778</v>
      </c>
      <c r="H7" s="41" t="s">
        <v>778</v>
      </c>
    </row>
    <row r="8" spans="1:8" x14ac:dyDescent="0.25">
      <c r="A8" s="144" t="s">
        <v>37</v>
      </c>
      <c r="B8" s="142"/>
      <c r="C8" s="142">
        <v>300.22000000000003</v>
      </c>
      <c r="D8" s="137"/>
      <c r="E8" s="142">
        <v>300.22000000000003</v>
      </c>
      <c r="F8" s="136" t="s">
        <v>743</v>
      </c>
      <c r="G8" s="142">
        <v>300.22000000000003</v>
      </c>
      <c r="H8" s="317">
        <v>41985</v>
      </c>
    </row>
    <row r="9" spans="1:8" x14ac:dyDescent="0.25">
      <c r="C9" s="53"/>
      <c r="E9" s="53"/>
    </row>
    <row r="10" spans="1:8" x14ac:dyDescent="0.25">
      <c r="A10" s="52" t="s">
        <v>45</v>
      </c>
      <c r="B10" s="408" t="s">
        <v>31</v>
      </c>
      <c r="C10" s="408"/>
      <c r="D10" s="408" t="s">
        <v>30</v>
      </c>
      <c r="E10" s="408"/>
      <c r="F10" s="408"/>
    </row>
    <row r="11" spans="1:8" ht="45" x14ac:dyDescent="0.25">
      <c r="A11" s="50" t="s">
        <v>29</v>
      </c>
      <c r="B11" s="50" t="s">
        <v>28</v>
      </c>
      <c r="C11" s="51" t="s">
        <v>27</v>
      </c>
      <c r="D11" s="50" t="s">
        <v>26</v>
      </c>
      <c r="E11" s="51" t="s">
        <v>25</v>
      </c>
      <c r="F11" s="50" t="s">
        <v>24</v>
      </c>
      <c r="G11" s="305" t="s">
        <v>251</v>
      </c>
      <c r="H11" s="305" t="s">
        <v>250</v>
      </c>
    </row>
    <row r="12" spans="1:8" x14ac:dyDescent="0.25">
      <c r="A12" s="140" t="s">
        <v>21</v>
      </c>
      <c r="B12" s="135">
        <v>20.57</v>
      </c>
      <c r="C12" s="135">
        <v>2723.06</v>
      </c>
      <c r="D12" s="145">
        <v>20.57</v>
      </c>
      <c r="E12" s="142">
        <v>2712.98</v>
      </c>
      <c r="F12" s="136" t="s">
        <v>742</v>
      </c>
      <c r="G12" s="142">
        <v>2712.98</v>
      </c>
      <c r="H12" s="317">
        <v>42723</v>
      </c>
    </row>
    <row r="13" spans="1:8" x14ac:dyDescent="0.25">
      <c r="A13" s="140" t="s">
        <v>19</v>
      </c>
      <c r="B13" s="135">
        <v>20.57</v>
      </c>
      <c r="C13" s="135">
        <v>744.84</v>
      </c>
      <c r="D13" s="145">
        <v>20.57</v>
      </c>
      <c r="E13" s="142">
        <v>744.84</v>
      </c>
      <c r="F13" s="136" t="s">
        <v>742</v>
      </c>
      <c r="G13" s="142">
        <v>744.84</v>
      </c>
      <c r="H13" s="317">
        <v>42723</v>
      </c>
    </row>
    <row r="14" spans="1:8" x14ac:dyDescent="0.25">
      <c r="A14" s="140" t="s">
        <v>20</v>
      </c>
      <c r="B14" s="135">
        <v>20.57</v>
      </c>
      <c r="C14" s="135">
        <v>1456.36</v>
      </c>
      <c r="D14" s="145">
        <v>20.57</v>
      </c>
      <c r="E14" s="142">
        <v>1436.07</v>
      </c>
      <c r="F14" s="136" t="s">
        <v>742</v>
      </c>
      <c r="G14" s="142">
        <v>1436.07</v>
      </c>
      <c r="H14" s="331">
        <v>42723</v>
      </c>
    </row>
    <row r="15" spans="1:8" x14ac:dyDescent="0.25">
      <c r="A15" s="140" t="s">
        <v>66</v>
      </c>
      <c r="B15" s="135">
        <v>20.57</v>
      </c>
      <c r="C15" s="135"/>
      <c r="D15" s="145">
        <v>20.57</v>
      </c>
      <c r="E15" s="142">
        <v>0</v>
      </c>
      <c r="F15" s="136" t="s">
        <v>742</v>
      </c>
      <c r="G15" s="41" t="s">
        <v>778</v>
      </c>
      <c r="H15" s="41" t="s">
        <v>778</v>
      </c>
    </row>
    <row r="16" spans="1:8" x14ac:dyDescent="0.25">
      <c r="A16" s="140" t="s">
        <v>37</v>
      </c>
      <c r="B16" s="135"/>
      <c r="C16" s="135">
        <v>27.9</v>
      </c>
      <c r="D16" s="145"/>
      <c r="E16" s="142">
        <v>27.9</v>
      </c>
      <c r="F16" s="136" t="s">
        <v>742</v>
      </c>
      <c r="G16" s="142">
        <v>27.9</v>
      </c>
      <c r="H16" s="317">
        <v>42723</v>
      </c>
    </row>
    <row r="17" spans="1:9" x14ac:dyDescent="0.25">
      <c r="C17" s="53"/>
      <c r="E17" s="53"/>
    </row>
    <row r="18" spans="1:9" x14ac:dyDescent="0.25">
      <c r="A18" s="52" t="s">
        <v>38</v>
      </c>
      <c r="B18" s="408" t="s">
        <v>31</v>
      </c>
      <c r="C18" s="408"/>
      <c r="D18" s="408" t="s">
        <v>30</v>
      </c>
      <c r="E18" s="408"/>
      <c r="F18" s="408"/>
    </row>
    <row r="19" spans="1:9" ht="45" x14ac:dyDescent="0.25">
      <c r="A19" s="50" t="s">
        <v>29</v>
      </c>
      <c r="B19" s="50" t="s">
        <v>28</v>
      </c>
      <c r="C19" s="51" t="s">
        <v>27</v>
      </c>
      <c r="D19" s="50" t="s">
        <v>26</v>
      </c>
      <c r="E19" s="51" t="s">
        <v>25</v>
      </c>
      <c r="F19" s="50" t="s">
        <v>24</v>
      </c>
      <c r="G19" s="305" t="s">
        <v>251</v>
      </c>
      <c r="H19" s="305" t="s">
        <v>250</v>
      </c>
    </row>
    <row r="20" spans="1:9" x14ac:dyDescent="0.25">
      <c r="A20" s="140" t="s">
        <v>21</v>
      </c>
      <c r="B20" s="135">
        <v>19.760000000000002</v>
      </c>
      <c r="C20" s="135">
        <v>2648.63</v>
      </c>
      <c r="D20" s="145">
        <v>19.12</v>
      </c>
      <c r="E20" s="142">
        <v>2491.7600000000002</v>
      </c>
      <c r="F20" s="136" t="s">
        <v>741</v>
      </c>
      <c r="G20" s="142">
        <v>2491.7600000000002</v>
      </c>
      <c r="H20" s="317">
        <v>42717</v>
      </c>
    </row>
    <row r="21" spans="1:9" x14ac:dyDescent="0.25">
      <c r="A21" s="140" t="s">
        <v>19</v>
      </c>
      <c r="B21" s="135">
        <v>19.760000000000002</v>
      </c>
      <c r="C21" s="135">
        <v>715.51</v>
      </c>
      <c r="D21" s="145">
        <v>19.12</v>
      </c>
      <c r="E21" s="142">
        <v>674.96</v>
      </c>
      <c r="F21" s="136" t="s">
        <v>741</v>
      </c>
      <c r="G21" s="142">
        <v>674.96</v>
      </c>
      <c r="H21" s="317">
        <v>42717</v>
      </c>
    </row>
    <row r="22" spans="1:9" x14ac:dyDescent="0.25">
      <c r="A22" s="140" t="s">
        <v>20</v>
      </c>
      <c r="B22" s="135">
        <v>19.12</v>
      </c>
      <c r="C22" s="135">
        <v>1360.77</v>
      </c>
      <c r="D22" s="145">
        <v>19.12</v>
      </c>
      <c r="E22" s="142">
        <v>1342.34</v>
      </c>
      <c r="F22" s="136" t="s">
        <v>741</v>
      </c>
      <c r="G22" s="142">
        <v>1342.34</v>
      </c>
      <c r="H22" s="317">
        <v>42717</v>
      </c>
    </row>
    <row r="23" spans="1:9" x14ac:dyDescent="0.25">
      <c r="A23" s="140" t="s">
        <v>66</v>
      </c>
      <c r="B23" s="135">
        <v>19.760000000000002</v>
      </c>
      <c r="C23" s="135"/>
      <c r="D23" s="145">
        <v>19.12</v>
      </c>
      <c r="E23" s="142"/>
      <c r="F23" s="136" t="s">
        <v>741</v>
      </c>
      <c r="G23" s="41" t="s">
        <v>778</v>
      </c>
      <c r="H23" s="41" t="s">
        <v>778</v>
      </c>
    </row>
    <row r="24" spans="1:9" x14ac:dyDescent="0.25">
      <c r="A24" s="140" t="s">
        <v>37</v>
      </c>
      <c r="B24" s="135"/>
      <c r="C24" s="135">
        <v>25.25</v>
      </c>
      <c r="D24" s="145"/>
      <c r="E24" s="311">
        <v>25.25</v>
      </c>
      <c r="F24" s="308" t="s">
        <v>741</v>
      </c>
      <c r="G24" s="311">
        <v>25.25</v>
      </c>
      <c r="H24" s="319">
        <v>42717</v>
      </c>
      <c r="I24" s="330"/>
    </row>
    <row r="25" spans="1:9" x14ac:dyDescent="0.25">
      <c r="C25" s="53"/>
      <c r="E25" s="53"/>
    </row>
    <row r="26" spans="1:9" x14ac:dyDescent="0.25">
      <c r="A26" s="52" t="s">
        <v>32</v>
      </c>
      <c r="B26" s="420" t="s">
        <v>31</v>
      </c>
      <c r="C26" s="421"/>
      <c r="D26" s="420" t="s">
        <v>30</v>
      </c>
      <c r="E26" s="422"/>
      <c r="F26" s="421"/>
    </row>
    <row r="27" spans="1:9" ht="45" x14ac:dyDescent="0.25">
      <c r="A27" s="50" t="s">
        <v>29</v>
      </c>
      <c r="B27" s="50" t="s">
        <v>28</v>
      </c>
      <c r="C27" s="51" t="s">
        <v>27</v>
      </c>
      <c r="D27" s="50" t="s">
        <v>26</v>
      </c>
      <c r="E27" s="51" t="s">
        <v>25</v>
      </c>
      <c r="F27" s="50" t="s">
        <v>24</v>
      </c>
      <c r="G27" s="305" t="s">
        <v>251</v>
      </c>
      <c r="H27" s="305" t="s">
        <v>250</v>
      </c>
    </row>
    <row r="28" spans="1:9" x14ac:dyDescent="0.25">
      <c r="A28" s="140" t="s">
        <v>21</v>
      </c>
      <c r="B28" s="149">
        <v>19.12</v>
      </c>
      <c r="C28" s="142">
        <v>2589.8000000000002</v>
      </c>
      <c r="D28" s="145">
        <v>18.87</v>
      </c>
      <c r="E28" s="142">
        <v>2548.23</v>
      </c>
      <c r="F28" s="139" t="s">
        <v>740</v>
      </c>
      <c r="G28" s="142">
        <v>2548.23</v>
      </c>
      <c r="H28" s="317">
        <v>43082</v>
      </c>
    </row>
    <row r="29" spans="1:9" x14ac:dyDescent="0.25">
      <c r="A29" s="140" t="s">
        <v>19</v>
      </c>
      <c r="B29" s="149">
        <v>19.12</v>
      </c>
      <c r="C29" s="142">
        <v>692.34</v>
      </c>
      <c r="D29" s="145">
        <v>18.87</v>
      </c>
      <c r="E29" s="142">
        <v>683.28</v>
      </c>
      <c r="F29" s="139" t="s">
        <v>740</v>
      </c>
      <c r="G29" s="142">
        <v>683.28</v>
      </c>
      <c r="H29" s="317">
        <v>43082</v>
      </c>
    </row>
    <row r="30" spans="1:9" x14ac:dyDescent="0.25">
      <c r="A30" s="140" t="s">
        <v>20</v>
      </c>
      <c r="B30" s="149">
        <v>18.87</v>
      </c>
      <c r="C30" s="142">
        <v>1352.98</v>
      </c>
      <c r="D30" s="145">
        <v>18.87</v>
      </c>
      <c r="E30" s="142">
        <v>1334.19</v>
      </c>
      <c r="F30" s="139" t="s">
        <v>740</v>
      </c>
      <c r="G30" s="142">
        <v>1334.19</v>
      </c>
      <c r="H30" s="317">
        <v>43082</v>
      </c>
    </row>
    <row r="31" spans="1:9" x14ac:dyDescent="0.25">
      <c r="A31" s="140" t="s">
        <v>66</v>
      </c>
      <c r="B31" s="149">
        <v>19.12</v>
      </c>
      <c r="C31" s="142"/>
      <c r="D31" s="145">
        <v>18.87</v>
      </c>
      <c r="E31" s="142"/>
      <c r="F31" s="139" t="s">
        <v>740</v>
      </c>
      <c r="G31" s="41" t="s">
        <v>778</v>
      </c>
      <c r="H31" s="41" t="s">
        <v>778</v>
      </c>
    </row>
    <row r="32" spans="1:9" x14ac:dyDescent="0.25">
      <c r="A32" s="140" t="s">
        <v>37</v>
      </c>
      <c r="B32" s="149"/>
      <c r="C32" s="142">
        <v>25.27</v>
      </c>
      <c r="D32" s="145"/>
      <c r="E32" s="142">
        <v>25.27</v>
      </c>
      <c r="F32" s="139" t="s">
        <v>740</v>
      </c>
      <c r="G32" s="142">
        <v>25.27</v>
      </c>
      <c r="H32" s="317">
        <v>43082</v>
      </c>
    </row>
    <row r="34" spans="1:6" x14ac:dyDescent="0.25">
      <c r="A34" s="11" t="s">
        <v>14</v>
      </c>
      <c r="B34" s="1"/>
      <c r="C34" s="1"/>
      <c r="D34" s="1"/>
      <c r="E34" s="1"/>
      <c r="F34" s="1"/>
    </row>
    <row r="35" spans="1:6" x14ac:dyDescent="0.25">
      <c r="A35" s="405" t="s">
        <v>13</v>
      </c>
      <c r="B35" s="405"/>
      <c r="C35" s="405"/>
      <c r="D35" s="405"/>
      <c r="E35" s="1"/>
      <c r="F35" s="1"/>
    </row>
    <row r="36" spans="1:6" x14ac:dyDescent="0.25">
      <c r="A36" s="10" t="s">
        <v>12</v>
      </c>
      <c r="B36" s="10"/>
      <c r="C36" s="10"/>
      <c r="D36" s="10"/>
      <c r="E36" s="10"/>
      <c r="F36" s="1"/>
    </row>
    <row r="37" spans="1:6" x14ac:dyDescent="0.25">
      <c r="A37" s="10" t="s">
        <v>11</v>
      </c>
      <c r="B37" s="10"/>
      <c r="C37" s="10"/>
      <c r="D37" s="10"/>
      <c r="E37" s="10"/>
      <c r="F37" s="1"/>
    </row>
    <row r="38" spans="1:6" x14ac:dyDescent="0.25">
      <c r="A38" s="405" t="s">
        <v>10</v>
      </c>
      <c r="B38" s="405"/>
      <c r="C38" s="405"/>
      <c r="D38" s="405"/>
      <c r="E38" s="405"/>
      <c r="F38" s="405"/>
    </row>
    <row r="39" spans="1:6" x14ac:dyDescent="0.25">
      <c r="A39" s="405" t="s">
        <v>7</v>
      </c>
      <c r="B39" s="405"/>
      <c r="C39" s="405"/>
      <c r="D39" s="405"/>
      <c r="E39" s="405"/>
      <c r="F39" s="405"/>
    </row>
    <row r="40" spans="1:6" x14ac:dyDescent="0.25">
      <c r="A40" s="406" t="s">
        <v>1</v>
      </c>
      <c r="B40" s="406"/>
      <c r="C40" s="406"/>
      <c r="D40" s="406"/>
      <c r="E40" s="1"/>
      <c r="F40" s="1"/>
    </row>
  </sheetData>
  <mergeCells count="12">
    <mergeCell ref="A38:F38"/>
    <mergeCell ref="A39:F39"/>
    <mergeCell ref="A40:D40"/>
    <mergeCell ref="B3:C3"/>
    <mergeCell ref="D3:F3"/>
    <mergeCell ref="B10:C10"/>
    <mergeCell ref="D10:F10"/>
    <mergeCell ref="B18:C18"/>
    <mergeCell ref="D18:F18"/>
    <mergeCell ref="B26:C26"/>
    <mergeCell ref="D26:F26"/>
    <mergeCell ref="A35:D35"/>
  </mergeCells>
  <pageMargins left="0.7" right="0.7" top="0.75" bottom="0.75" header="0.3" footer="0.3"/>
  <pageSetup scale="82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0"/>
  <sheetViews>
    <sheetView tabSelected="1" workbookViewId="0">
      <selection activeCell="G68" sqref="G68"/>
    </sheetView>
  </sheetViews>
  <sheetFormatPr defaultRowHeight="15" x14ac:dyDescent="0.25"/>
  <cols>
    <col min="1" max="1" width="14.5703125" style="1" customWidth="1"/>
    <col min="2" max="2" width="13.7109375" style="1" customWidth="1"/>
    <col min="3" max="3" width="15.28515625" style="1" customWidth="1"/>
    <col min="4" max="4" width="14.42578125" style="1" bestFit="1" customWidth="1"/>
    <col min="5" max="5" width="16.42578125" style="1" customWidth="1"/>
    <col min="6" max="6" width="38.140625" style="1" customWidth="1"/>
    <col min="7" max="7" width="14.42578125" style="1" bestFit="1" customWidth="1"/>
    <col min="8" max="8" width="12" style="1" customWidth="1"/>
    <col min="9" max="9" width="14.42578125" style="1" bestFit="1" customWidth="1"/>
    <col min="10" max="10" width="12.85546875" style="1" bestFit="1" customWidth="1"/>
    <col min="11" max="11" width="14.42578125" style="1" bestFit="1" customWidth="1"/>
    <col min="12" max="13" width="10" style="1" bestFit="1" customWidth="1"/>
    <col min="14" max="16384" width="9.140625" style="1"/>
  </cols>
  <sheetData>
    <row r="1" spans="1:8" x14ac:dyDescent="0.25">
      <c r="A1" s="43" t="s">
        <v>733</v>
      </c>
      <c r="B1" s="43"/>
      <c r="C1" s="43"/>
      <c r="D1" s="43"/>
      <c r="E1" s="43"/>
      <c r="F1" s="43"/>
    </row>
    <row r="2" spans="1:8" x14ac:dyDescent="0.25">
      <c r="A2" s="43"/>
      <c r="B2" s="43"/>
      <c r="C2" s="43"/>
      <c r="D2" s="43"/>
      <c r="E2" s="43"/>
      <c r="F2" s="43"/>
    </row>
    <row r="3" spans="1:8" x14ac:dyDescent="0.25">
      <c r="A3" s="21" t="s">
        <v>92</v>
      </c>
      <c r="B3" s="407" t="s">
        <v>31</v>
      </c>
      <c r="C3" s="407"/>
      <c r="D3" s="407" t="s">
        <v>30</v>
      </c>
      <c r="E3" s="407"/>
      <c r="F3" s="407"/>
    </row>
    <row r="4" spans="1:8" ht="45" x14ac:dyDescent="0.25">
      <c r="A4" s="19" t="s">
        <v>29</v>
      </c>
      <c r="B4" s="19" t="s">
        <v>28</v>
      </c>
      <c r="C4" s="20" t="s">
        <v>80</v>
      </c>
      <c r="D4" s="19" t="s">
        <v>26</v>
      </c>
      <c r="E4" s="20" t="s">
        <v>79</v>
      </c>
      <c r="F4" s="19" t="s">
        <v>24</v>
      </c>
      <c r="G4" s="305" t="s">
        <v>251</v>
      </c>
      <c r="H4" s="305" t="s">
        <v>250</v>
      </c>
    </row>
    <row r="5" spans="1:8" x14ac:dyDescent="0.25">
      <c r="A5" s="15" t="s">
        <v>21</v>
      </c>
      <c r="B5" s="12">
        <v>597.11</v>
      </c>
      <c r="C5" s="17">
        <v>1056078.6000000001</v>
      </c>
      <c r="D5" s="12">
        <v>594.87</v>
      </c>
      <c r="E5" s="17">
        <v>1052116.83</v>
      </c>
      <c r="F5" s="42" t="s">
        <v>773</v>
      </c>
      <c r="G5" s="17">
        <v>1052116.83</v>
      </c>
      <c r="H5" s="111">
        <v>38348</v>
      </c>
    </row>
    <row r="6" spans="1:8" x14ac:dyDescent="0.25">
      <c r="A6" s="15" t="s">
        <v>73</v>
      </c>
      <c r="B6" s="12">
        <v>64.59</v>
      </c>
      <c r="C6" s="17">
        <v>113990.37</v>
      </c>
      <c r="D6" s="12">
        <v>64.59</v>
      </c>
      <c r="E6" s="17">
        <v>103277.85</v>
      </c>
      <c r="F6" s="42" t="s">
        <v>773</v>
      </c>
      <c r="G6" s="17">
        <v>103277.85</v>
      </c>
      <c r="H6" s="111">
        <v>38348</v>
      </c>
    </row>
    <row r="7" spans="1:8" x14ac:dyDescent="0.25">
      <c r="A7" s="15" t="s">
        <v>50</v>
      </c>
      <c r="B7" s="12">
        <f>33.83+131.15+223.91+85.47+115.87</f>
        <v>590.23</v>
      </c>
      <c r="C7" s="17">
        <f>143134.73+504402.9+774952.51+246580.95+148081.86</f>
        <v>1817152.9500000002</v>
      </c>
      <c r="D7" s="12">
        <f>33.83+131.15+222.47+84.67+115.87</f>
        <v>587.99</v>
      </c>
      <c r="E7" s="17">
        <f>143134.73+504402.9+769968.67+244272.95+148081.86</f>
        <v>1809861.1099999999</v>
      </c>
      <c r="F7" s="42" t="s">
        <v>773</v>
      </c>
      <c r="G7" s="17">
        <f>143134.73+504402.9+769968.67+244272.95+148081.86</f>
        <v>1809861.1099999999</v>
      </c>
      <c r="H7" s="111">
        <v>38348</v>
      </c>
    </row>
    <row r="8" spans="1:8" x14ac:dyDescent="0.25">
      <c r="A8" s="43"/>
      <c r="B8" s="43"/>
      <c r="C8" s="43"/>
      <c r="D8" s="43"/>
      <c r="E8" s="43"/>
      <c r="F8" s="43"/>
      <c r="G8" s="31"/>
    </row>
    <row r="9" spans="1:8" x14ac:dyDescent="0.25">
      <c r="A9" s="21" t="s">
        <v>90</v>
      </c>
      <c r="B9" s="407" t="s">
        <v>31</v>
      </c>
      <c r="C9" s="407"/>
      <c r="D9" s="407" t="s">
        <v>30</v>
      </c>
      <c r="E9" s="407"/>
      <c r="F9" s="407"/>
    </row>
    <row r="10" spans="1:8" ht="45" x14ac:dyDescent="0.25">
      <c r="A10" s="19" t="s">
        <v>29</v>
      </c>
      <c r="B10" s="19" t="s">
        <v>28</v>
      </c>
      <c r="C10" s="20" t="s">
        <v>80</v>
      </c>
      <c r="D10" s="19" t="s">
        <v>26</v>
      </c>
      <c r="E10" s="20" t="s">
        <v>79</v>
      </c>
      <c r="F10" s="19" t="s">
        <v>24</v>
      </c>
      <c r="G10" s="305" t="s">
        <v>251</v>
      </c>
      <c r="H10" s="305" t="s">
        <v>250</v>
      </c>
    </row>
    <row r="11" spans="1:8" x14ac:dyDescent="0.25">
      <c r="A11" s="15" t="s">
        <v>21</v>
      </c>
      <c r="B11" s="12">
        <v>721.86</v>
      </c>
      <c r="C11" s="17">
        <v>1515689.44</v>
      </c>
      <c r="D11" s="12">
        <v>718.12</v>
      </c>
      <c r="E11" s="17">
        <v>1507836.56</v>
      </c>
      <c r="F11" s="12" t="s">
        <v>771</v>
      </c>
      <c r="G11" s="17">
        <v>1507836.56</v>
      </c>
      <c r="H11" s="111">
        <v>38707</v>
      </c>
    </row>
    <row r="12" spans="1:8" x14ac:dyDescent="0.25">
      <c r="A12" s="15" t="s">
        <v>89</v>
      </c>
      <c r="B12" s="41" t="s">
        <v>18</v>
      </c>
      <c r="C12" s="41" t="s">
        <v>18</v>
      </c>
      <c r="D12" s="41" t="s">
        <v>18</v>
      </c>
      <c r="E12" s="34">
        <f>1524030.17-E11</f>
        <v>16193.60999999987</v>
      </c>
      <c r="F12" s="188" t="s">
        <v>772</v>
      </c>
      <c r="G12" s="34">
        <f>1524030.17-G11</f>
        <v>16193.60999999987</v>
      </c>
      <c r="H12" s="111">
        <v>39272</v>
      </c>
    </row>
    <row r="13" spans="1:8" x14ac:dyDescent="0.25">
      <c r="A13" s="15" t="s">
        <v>50</v>
      </c>
      <c r="B13" s="12">
        <f>33.83+117.57+227.15+93.52+247.44</f>
        <v>719.51</v>
      </c>
      <c r="C13" s="17">
        <f>145976.45+461227.11+802066.65+275135.84+322661.76</f>
        <v>2007067.81</v>
      </c>
      <c r="D13" s="12">
        <f>33.83+106.35+227.15+93.52+247.44</f>
        <v>708.29</v>
      </c>
      <c r="E13" s="17">
        <v>1963051.75</v>
      </c>
      <c r="F13" s="12" t="s">
        <v>771</v>
      </c>
      <c r="G13" s="17">
        <v>1963051.75</v>
      </c>
      <c r="H13" s="111">
        <v>38707</v>
      </c>
    </row>
    <row r="14" spans="1:8" x14ac:dyDescent="0.25">
      <c r="A14" s="15" t="s">
        <v>678</v>
      </c>
      <c r="B14" s="14">
        <v>643</v>
      </c>
      <c r="C14" s="17">
        <v>385800</v>
      </c>
      <c r="D14" s="14">
        <v>643</v>
      </c>
      <c r="E14" s="17">
        <v>385800</v>
      </c>
      <c r="F14" s="12" t="s">
        <v>770</v>
      </c>
      <c r="G14" s="17">
        <v>385800</v>
      </c>
      <c r="H14" s="111">
        <v>38782</v>
      </c>
    </row>
    <row r="15" spans="1:8" x14ac:dyDescent="0.25">
      <c r="A15" s="43"/>
      <c r="B15" s="43"/>
      <c r="C15" s="43"/>
      <c r="D15" s="43"/>
      <c r="E15" s="43"/>
      <c r="F15" s="43"/>
      <c r="G15" s="31"/>
    </row>
    <row r="16" spans="1:8" x14ac:dyDescent="0.25">
      <c r="A16" s="21" t="s">
        <v>85</v>
      </c>
      <c r="B16" s="407" t="s">
        <v>31</v>
      </c>
      <c r="C16" s="407"/>
      <c r="D16" s="407" t="s">
        <v>30</v>
      </c>
      <c r="E16" s="407"/>
      <c r="F16" s="407"/>
    </row>
    <row r="17" spans="1:12" ht="45" x14ac:dyDescent="0.25">
      <c r="A17" s="19" t="s">
        <v>29</v>
      </c>
      <c r="B17" s="19" t="s">
        <v>28</v>
      </c>
      <c r="C17" s="20" t="s">
        <v>80</v>
      </c>
      <c r="D17" s="19" t="s">
        <v>26</v>
      </c>
      <c r="E17" s="20" t="s">
        <v>79</v>
      </c>
      <c r="F17" s="19" t="s">
        <v>24</v>
      </c>
      <c r="G17" s="305" t="s">
        <v>251</v>
      </c>
      <c r="H17" s="305" t="s">
        <v>250</v>
      </c>
    </row>
    <row r="18" spans="1:12" x14ac:dyDescent="0.25">
      <c r="A18" s="15" t="s">
        <v>21</v>
      </c>
      <c r="B18" s="12">
        <v>688.04</v>
      </c>
      <c r="C18" s="17">
        <v>1692530.24</v>
      </c>
      <c r="D18" s="12">
        <v>619.76</v>
      </c>
      <c r="E18" s="17">
        <v>1188638.18</v>
      </c>
      <c r="F18" s="42" t="s">
        <v>769</v>
      </c>
      <c r="G18" s="17">
        <v>1188638.18</v>
      </c>
      <c r="H18" s="111">
        <v>39058</v>
      </c>
      <c r="I18" s="338"/>
      <c r="J18" s="338"/>
    </row>
    <row r="19" spans="1:12" x14ac:dyDescent="0.25">
      <c r="A19" s="15" t="s">
        <v>73</v>
      </c>
      <c r="B19" s="12">
        <v>151.88999999999999</v>
      </c>
      <c r="C19" s="17">
        <v>333087.19</v>
      </c>
      <c r="D19" s="12">
        <v>151.88999999999999</v>
      </c>
      <c r="E19" s="17">
        <v>305434.07</v>
      </c>
      <c r="F19" s="42" t="s">
        <v>769</v>
      </c>
      <c r="G19" s="17">
        <v>305434.07</v>
      </c>
      <c r="H19" s="111">
        <v>39058</v>
      </c>
      <c r="I19" s="338"/>
      <c r="J19" s="338"/>
    </row>
    <row r="20" spans="1:12" x14ac:dyDescent="0.25">
      <c r="A20" s="15" t="s">
        <v>50</v>
      </c>
      <c r="B20" s="12">
        <f>33.83+113.83+197.07+93.52+247.44</f>
        <v>685.69</v>
      </c>
      <c r="C20" s="17">
        <f>148919.66+455433.83+709649.07+280653.52+329095.2</f>
        <v>1923751.28</v>
      </c>
      <c r="D20" s="12">
        <f>19.57+107.18+166.36+77.77+246.53</f>
        <v>617.41</v>
      </c>
      <c r="E20" s="17">
        <f>375613.88+377888.94+327884.9</f>
        <v>1081387.7200000002</v>
      </c>
      <c r="F20" s="42" t="s">
        <v>769</v>
      </c>
      <c r="G20" s="17">
        <f>375613.88+377888.94+327884.9</f>
        <v>1081387.7200000002</v>
      </c>
      <c r="H20" s="111">
        <v>39058</v>
      </c>
      <c r="I20" s="338"/>
      <c r="J20" s="338"/>
    </row>
    <row r="21" spans="1:12" x14ac:dyDescent="0.25">
      <c r="A21" s="15" t="s">
        <v>678</v>
      </c>
      <c r="B21" s="12">
        <v>671</v>
      </c>
      <c r="C21" s="17">
        <v>375760</v>
      </c>
      <c r="D21" s="329">
        <v>671</v>
      </c>
      <c r="E21" s="38">
        <v>375760</v>
      </c>
      <c r="F21" s="341" t="s">
        <v>775</v>
      </c>
      <c r="G21" s="38">
        <v>375760</v>
      </c>
      <c r="H21" s="111">
        <v>39052</v>
      </c>
    </row>
    <row r="22" spans="1:12" x14ac:dyDescent="0.25">
      <c r="C22" s="24"/>
      <c r="E22" s="24"/>
    </row>
    <row r="23" spans="1:12" x14ac:dyDescent="0.25">
      <c r="A23" s="21" t="s">
        <v>81</v>
      </c>
      <c r="B23" s="407" t="s">
        <v>31</v>
      </c>
      <c r="C23" s="407"/>
      <c r="D23" s="407" t="s">
        <v>30</v>
      </c>
      <c r="E23" s="407"/>
      <c r="F23" s="407"/>
    </row>
    <row r="24" spans="1:12" ht="45" x14ac:dyDescent="0.25">
      <c r="A24" s="19" t="s">
        <v>29</v>
      </c>
      <c r="B24" s="19" t="s">
        <v>28</v>
      </c>
      <c r="C24" s="20" t="s">
        <v>80</v>
      </c>
      <c r="D24" s="19" t="s">
        <v>26</v>
      </c>
      <c r="E24" s="20" t="s">
        <v>79</v>
      </c>
      <c r="F24" s="19" t="s">
        <v>24</v>
      </c>
      <c r="G24" s="305" t="s">
        <v>251</v>
      </c>
      <c r="H24" s="305" t="s">
        <v>250</v>
      </c>
    </row>
    <row r="25" spans="1:12" x14ac:dyDescent="0.25">
      <c r="A25" s="15" t="s">
        <v>21</v>
      </c>
      <c r="B25" s="12">
        <v>1175.93</v>
      </c>
      <c r="C25" s="17">
        <v>3002372.72</v>
      </c>
      <c r="D25" s="12">
        <v>1175.93</v>
      </c>
      <c r="E25" s="17">
        <v>3002372.72</v>
      </c>
      <c r="F25" s="12" t="s">
        <v>768</v>
      </c>
      <c r="G25" s="17">
        <v>3002372.72</v>
      </c>
      <c r="H25" s="111">
        <v>39430</v>
      </c>
    </row>
    <row r="26" spans="1:12" x14ac:dyDescent="0.25">
      <c r="A26" s="15" t="s">
        <v>73</v>
      </c>
      <c r="B26" s="12">
        <v>203.38</v>
      </c>
      <c r="C26" s="17">
        <v>394266.37</v>
      </c>
      <c r="D26" s="12">
        <v>203.38</v>
      </c>
      <c r="E26" s="17">
        <v>354700.15</v>
      </c>
      <c r="F26" s="12" t="s">
        <v>768</v>
      </c>
      <c r="G26" s="17">
        <v>354700.15</v>
      </c>
      <c r="H26" s="111">
        <v>39430</v>
      </c>
    </row>
    <row r="27" spans="1:12" x14ac:dyDescent="0.25">
      <c r="A27" s="15" t="s">
        <v>50</v>
      </c>
      <c r="B27" s="12">
        <f>206.54+200.07+363.05+165.84+246.53</f>
        <v>1182.0300000000002</v>
      </c>
      <c r="C27" s="17">
        <f>927571.14+816885.81+1334208.75+507802.08+334541.21</f>
        <v>3921008.99</v>
      </c>
      <c r="D27" s="12">
        <f>205.17+200.07+357.46+165.84+246.53</f>
        <v>1175.0700000000002</v>
      </c>
      <c r="E27" s="17">
        <v>3894313.07</v>
      </c>
      <c r="F27" s="12" t="s">
        <v>767</v>
      </c>
      <c r="G27" s="17">
        <v>3894313.07</v>
      </c>
      <c r="H27" s="111">
        <v>39436</v>
      </c>
    </row>
    <row r="28" spans="1:12" x14ac:dyDescent="0.25">
      <c r="A28" s="15" t="s">
        <v>16</v>
      </c>
      <c r="B28" s="14">
        <v>527.70000000000005</v>
      </c>
      <c r="C28" s="17">
        <v>2269110</v>
      </c>
      <c r="D28" s="14">
        <v>525.97</v>
      </c>
      <c r="E28" s="17">
        <v>2269110</v>
      </c>
      <c r="F28" s="12" t="s">
        <v>766</v>
      </c>
      <c r="G28" s="17">
        <v>2269110</v>
      </c>
      <c r="H28" s="111">
        <v>39503</v>
      </c>
    </row>
    <row r="29" spans="1:12" x14ac:dyDescent="0.25">
      <c r="C29" s="24"/>
      <c r="E29" s="24"/>
    </row>
    <row r="30" spans="1:12" x14ac:dyDescent="0.25">
      <c r="A30" s="21" t="s">
        <v>75</v>
      </c>
      <c r="B30" s="407" t="s">
        <v>31</v>
      </c>
      <c r="C30" s="407"/>
      <c r="D30" s="407" t="s">
        <v>30</v>
      </c>
      <c r="E30" s="407"/>
      <c r="F30" s="407"/>
    </row>
    <row r="31" spans="1:12" ht="45" x14ac:dyDescent="0.25">
      <c r="A31" s="19" t="s">
        <v>29</v>
      </c>
      <c r="B31" s="19" t="s">
        <v>28</v>
      </c>
      <c r="C31" s="20" t="s">
        <v>80</v>
      </c>
      <c r="D31" s="19" t="s">
        <v>26</v>
      </c>
      <c r="E31" s="20" t="s">
        <v>79</v>
      </c>
      <c r="F31" s="19" t="s">
        <v>24</v>
      </c>
      <c r="G31" s="305" t="s">
        <v>251</v>
      </c>
      <c r="H31" s="305" t="s">
        <v>250</v>
      </c>
    </row>
    <row r="32" spans="1:12" x14ac:dyDescent="0.25">
      <c r="A32" s="15" t="s">
        <v>21</v>
      </c>
      <c r="B32" s="12">
        <v>1170.8900000000001</v>
      </c>
      <c r="C32" s="17">
        <v>3428590.7409806843</v>
      </c>
      <c r="D32" s="12">
        <v>1159.69</v>
      </c>
      <c r="E32" s="17">
        <v>3395794.93</v>
      </c>
      <c r="F32" s="12" t="s">
        <v>765</v>
      </c>
      <c r="G32" s="17">
        <v>3395794.93</v>
      </c>
      <c r="H32" s="111">
        <v>39797</v>
      </c>
      <c r="I32" s="175"/>
      <c r="J32" s="175"/>
      <c r="K32" s="175"/>
      <c r="L32" s="173"/>
    </row>
    <row r="33" spans="1:13" x14ac:dyDescent="0.25">
      <c r="A33" s="15" t="s">
        <v>73</v>
      </c>
      <c r="B33" s="12">
        <v>262.91000000000003</v>
      </c>
      <c r="C33" s="17">
        <v>443237.79751037923</v>
      </c>
      <c r="D33" s="12">
        <v>262.91000000000003</v>
      </c>
      <c r="E33" s="175">
        <v>393082.51</v>
      </c>
      <c r="F33" s="12" t="s">
        <v>765</v>
      </c>
      <c r="G33" s="175">
        <v>393082.51</v>
      </c>
      <c r="H33" s="111">
        <v>39797</v>
      </c>
      <c r="I33" s="175"/>
      <c r="J33" s="175"/>
      <c r="K33" s="175"/>
      <c r="M33" s="173"/>
    </row>
    <row r="34" spans="1:13" x14ac:dyDescent="0.25">
      <c r="A34" s="15" t="s">
        <v>50</v>
      </c>
      <c r="B34" s="12">
        <f>205.57+199.54+352.02+164.88+246.53</f>
        <v>1168.54</v>
      </c>
      <c r="C34" s="17">
        <v>3871089.5940688215</v>
      </c>
      <c r="D34" s="12">
        <f>205.57+199.54+340.82+164.88+246.53</f>
        <v>1157.3400000000001</v>
      </c>
      <c r="E34" s="17">
        <v>3829853.96</v>
      </c>
      <c r="F34" s="12" t="s">
        <v>765</v>
      </c>
      <c r="G34" s="17">
        <v>3829853.96</v>
      </c>
      <c r="H34" s="111">
        <v>39797</v>
      </c>
      <c r="I34" s="175"/>
      <c r="J34" s="175"/>
      <c r="K34" s="175"/>
      <c r="M34" s="173"/>
    </row>
    <row r="35" spans="1:13" x14ac:dyDescent="0.25">
      <c r="A35" s="15" t="s">
        <v>16</v>
      </c>
      <c r="B35" s="12">
        <v>527.30999999999995</v>
      </c>
      <c r="C35" s="17">
        <v>2224706.2980396086</v>
      </c>
      <c r="D35" s="12">
        <v>526.6</v>
      </c>
      <c r="E35" s="17">
        <v>2195716.4700000002</v>
      </c>
      <c r="F35" s="12" t="s">
        <v>764</v>
      </c>
      <c r="G35" s="17">
        <v>2195716.4700000002</v>
      </c>
      <c r="H35" s="111">
        <v>39779</v>
      </c>
      <c r="I35" s="31"/>
      <c r="K35" s="175"/>
    </row>
    <row r="36" spans="1:13" x14ac:dyDescent="0.25">
      <c r="A36" s="27"/>
      <c r="C36" s="24"/>
      <c r="E36" s="24"/>
    </row>
    <row r="37" spans="1:13" x14ac:dyDescent="0.25">
      <c r="A37" s="21" t="s">
        <v>67</v>
      </c>
      <c r="B37" s="407" t="s">
        <v>31</v>
      </c>
      <c r="C37" s="407"/>
      <c r="D37" s="407" t="s">
        <v>30</v>
      </c>
      <c r="E37" s="407"/>
      <c r="F37" s="407"/>
    </row>
    <row r="38" spans="1:13" ht="45" x14ac:dyDescent="0.25">
      <c r="A38" s="19" t="s">
        <v>29</v>
      </c>
      <c r="B38" s="19" t="s">
        <v>28</v>
      </c>
      <c r="C38" s="20" t="s">
        <v>80</v>
      </c>
      <c r="D38" s="19" t="s">
        <v>26</v>
      </c>
      <c r="E38" s="20" t="s">
        <v>25</v>
      </c>
      <c r="F38" s="19" t="s">
        <v>24</v>
      </c>
      <c r="G38" s="305" t="s">
        <v>251</v>
      </c>
      <c r="H38" s="305" t="s">
        <v>250</v>
      </c>
    </row>
    <row r="39" spans="1:13" x14ac:dyDescent="0.25">
      <c r="A39" s="15" t="s">
        <v>21</v>
      </c>
      <c r="B39" s="18">
        <v>1819.98</v>
      </c>
      <c r="C39" s="17">
        <v>221309.57</v>
      </c>
      <c r="D39" s="18">
        <v>1815.03</v>
      </c>
      <c r="E39" s="17">
        <v>219503.81</v>
      </c>
      <c r="F39" s="12" t="s">
        <v>763</v>
      </c>
      <c r="G39" s="17">
        <v>219503.81</v>
      </c>
      <c r="H39" s="111">
        <v>40157</v>
      </c>
    </row>
    <row r="40" spans="1:13" x14ac:dyDescent="0.25">
      <c r="A40" s="15" t="s">
        <v>50</v>
      </c>
      <c r="B40" s="18">
        <f>205.57+199.89+354.13+164.88+893.93</f>
        <v>1818.3999999999999</v>
      </c>
      <c r="C40" s="17">
        <f>30644.32+27091.09+43200.32+16758.4+40262.61</f>
        <v>157956.74</v>
      </c>
      <c r="D40" s="18">
        <f>205.57+199.89+351.49+164.88+891.62</f>
        <v>1813.45</v>
      </c>
      <c r="E40" s="17">
        <f>30644.32+27091.09+42878.27+16758.4+40158.56</f>
        <v>157530.63999999998</v>
      </c>
      <c r="F40" s="12" t="s">
        <v>763</v>
      </c>
      <c r="G40" s="17">
        <f>30644.32+27091.09+42878.27+16758.4+40158.56</f>
        <v>157530.63999999998</v>
      </c>
      <c r="H40" s="111">
        <v>40157</v>
      </c>
    </row>
    <row r="41" spans="1:13" x14ac:dyDescent="0.25">
      <c r="A41" s="15" t="s">
        <v>66</v>
      </c>
      <c r="B41" s="18">
        <v>1381.25</v>
      </c>
      <c r="C41" s="17">
        <v>44200</v>
      </c>
      <c r="D41" s="18">
        <v>1376.3</v>
      </c>
      <c r="E41" s="17">
        <v>43724.800000000003</v>
      </c>
      <c r="F41" s="12" t="s">
        <v>763</v>
      </c>
      <c r="G41" s="17">
        <v>43724.800000000003</v>
      </c>
      <c r="H41" s="111">
        <v>40157</v>
      </c>
    </row>
    <row r="42" spans="1:13" x14ac:dyDescent="0.25">
      <c r="A42" s="15" t="s">
        <v>16</v>
      </c>
      <c r="B42" s="14">
        <v>528.73</v>
      </c>
      <c r="C42" s="17">
        <v>78251.45</v>
      </c>
      <c r="D42" s="14">
        <v>528.73</v>
      </c>
      <c r="E42" s="17">
        <v>78247.600000000006</v>
      </c>
      <c r="F42" s="12" t="s">
        <v>762</v>
      </c>
      <c r="G42" s="17">
        <v>78247.600000000006</v>
      </c>
      <c r="H42" s="111">
        <v>40058</v>
      </c>
    </row>
    <row r="43" spans="1:13" x14ac:dyDescent="0.25">
      <c r="C43" s="24"/>
      <c r="E43" s="24"/>
    </row>
    <row r="44" spans="1:13" x14ac:dyDescent="0.25">
      <c r="A44" s="21" t="s">
        <v>63</v>
      </c>
      <c r="B44" s="407" t="s">
        <v>31</v>
      </c>
      <c r="C44" s="407"/>
      <c r="D44" s="407" t="s">
        <v>30</v>
      </c>
      <c r="E44" s="407"/>
      <c r="F44" s="407"/>
    </row>
    <row r="45" spans="1:13" ht="45" x14ac:dyDescent="0.25">
      <c r="A45" s="19" t="s">
        <v>29</v>
      </c>
      <c r="B45" s="19" t="s">
        <v>28</v>
      </c>
      <c r="C45" s="20" t="s">
        <v>27</v>
      </c>
      <c r="D45" s="19" t="s">
        <v>26</v>
      </c>
      <c r="E45" s="20" t="s">
        <v>25</v>
      </c>
      <c r="F45" s="19" t="s">
        <v>24</v>
      </c>
      <c r="G45" s="305" t="s">
        <v>251</v>
      </c>
      <c r="H45" s="305" t="s">
        <v>250</v>
      </c>
    </row>
    <row r="46" spans="1:13" x14ac:dyDescent="0.25">
      <c r="A46" s="15" t="s">
        <v>21</v>
      </c>
      <c r="B46" s="18">
        <v>1724.03</v>
      </c>
      <c r="C46" s="17">
        <v>245501.87</v>
      </c>
      <c r="D46" s="18">
        <v>1724.03</v>
      </c>
      <c r="E46" s="38">
        <v>245501.87</v>
      </c>
      <c r="F46" s="329" t="s">
        <v>761</v>
      </c>
      <c r="G46" s="17">
        <v>245501.87</v>
      </c>
      <c r="H46" s="111">
        <v>40525</v>
      </c>
    </row>
    <row r="47" spans="1:13" x14ac:dyDescent="0.25">
      <c r="A47" s="15" t="s">
        <v>50</v>
      </c>
      <c r="B47" s="18">
        <v>1722.45</v>
      </c>
      <c r="C47" s="17">
        <v>146571.59</v>
      </c>
      <c r="D47" s="18">
        <v>1722.45</v>
      </c>
      <c r="E47" s="38">
        <v>146571.59</v>
      </c>
      <c r="F47" s="329" t="s">
        <v>761</v>
      </c>
      <c r="G47" s="17">
        <v>146571.59</v>
      </c>
      <c r="H47" s="111">
        <v>40525</v>
      </c>
    </row>
    <row r="48" spans="1:13" x14ac:dyDescent="0.25">
      <c r="A48" s="15" t="s">
        <v>66</v>
      </c>
      <c r="B48" s="14">
        <v>1307.42</v>
      </c>
      <c r="C48" s="17"/>
      <c r="D48" s="14">
        <v>1307.42</v>
      </c>
      <c r="E48" s="34"/>
      <c r="F48" s="188" t="s">
        <v>761</v>
      </c>
      <c r="G48" s="328" t="s">
        <v>778</v>
      </c>
      <c r="H48" s="365" t="s">
        <v>778</v>
      </c>
    </row>
    <row r="49" spans="1:8" x14ac:dyDescent="0.25">
      <c r="A49" s="15" t="s">
        <v>16</v>
      </c>
      <c r="B49" s="14">
        <v>527.94000000000005</v>
      </c>
      <c r="C49" s="17">
        <v>75496</v>
      </c>
      <c r="D49" s="14">
        <v>527.94000000000005</v>
      </c>
      <c r="E49" s="17">
        <v>75103.600000000006</v>
      </c>
      <c r="F49" s="12" t="s">
        <v>760</v>
      </c>
      <c r="G49" s="17">
        <v>75103.600000000006</v>
      </c>
      <c r="H49" s="111">
        <v>40406</v>
      </c>
    </row>
    <row r="50" spans="1:8" x14ac:dyDescent="0.25">
      <c r="C50" s="24"/>
      <c r="E50" s="24"/>
    </row>
    <row r="51" spans="1:8" x14ac:dyDescent="0.25">
      <c r="A51" s="21" t="s">
        <v>60</v>
      </c>
      <c r="B51" s="407" t="s">
        <v>31</v>
      </c>
      <c r="C51" s="407"/>
      <c r="D51" s="407" t="s">
        <v>30</v>
      </c>
      <c r="E51" s="407"/>
      <c r="F51" s="407"/>
    </row>
    <row r="52" spans="1:8" ht="45" x14ac:dyDescent="0.25">
      <c r="A52" s="19" t="s">
        <v>29</v>
      </c>
      <c r="B52" s="19" t="s">
        <v>28</v>
      </c>
      <c r="C52" s="20" t="s">
        <v>27</v>
      </c>
      <c r="D52" s="19" t="s">
        <v>26</v>
      </c>
      <c r="E52" s="20" t="s">
        <v>25</v>
      </c>
      <c r="F52" s="19" t="s">
        <v>24</v>
      </c>
      <c r="G52" s="305" t="s">
        <v>251</v>
      </c>
      <c r="H52" s="305" t="s">
        <v>250</v>
      </c>
    </row>
    <row r="53" spans="1:8" x14ac:dyDescent="0.25">
      <c r="A53" s="15" t="s">
        <v>21</v>
      </c>
      <c r="B53" s="18">
        <v>1700.75</v>
      </c>
      <c r="C53" s="17">
        <v>264228.52</v>
      </c>
      <c r="D53" s="18">
        <v>1699.94</v>
      </c>
      <c r="E53" s="17">
        <v>264102.68</v>
      </c>
      <c r="F53" s="12" t="s">
        <v>759</v>
      </c>
      <c r="G53" s="17">
        <v>264102.68</v>
      </c>
      <c r="H53" s="111">
        <v>40891</v>
      </c>
    </row>
    <row r="54" spans="1:8" x14ac:dyDescent="0.25">
      <c r="A54" s="15" t="s">
        <v>50</v>
      </c>
      <c r="B54" s="18">
        <v>1699.17</v>
      </c>
      <c r="C54" s="17">
        <v>113749.4</v>
      </c>
      <c r="D54" s="18">
        <v>1698.36</v>
      </c>
      <c r="E54" s="17">
        <v>113719.87</v>
      </c>
      <c r="F54" s="12" t="s">
        <v>759</v>
      </c>
      <c r="G54" s="17">
        <v>113719.87</v>
      </c>
      <c r="H54" s="111">
        <v>40891</v>
      </c>
    </row>
    <row r="55" spans="1:8" x14ac:dyDescent="0.25">
      <c r="A55" s="15" t="s">
        <v>66</v>
      </c>
      <c r="B55" s="18">
        <v>1271.2</v>
      </c>
      <c r="C55" s="29"/>
      <c r="D55" s="18">
        <v>1270.3900000000001</v>
      </c>
      <c r="E55" s="34"/>
      <c r="F55" s="188" t="s">
        <v>759</v>
      </c>
      <c r="G55" s="328" t="s">
        <v>778</v>
      </c>
      <c r="H55" s="365" t="s">
        <v>778</v>
      </c>
    </row>
    <row r="56" spans="1:8" x14ac:dyDescent="0.25">
      <c r="A56" s="15" t="s">
        <v>16</v>
      </c>
      <c r="B56" s="14">
        <v>536.28</v>
      </c>
      <c r="C56" s="17">
        <v>58722.99</v>
      </c>
      <c r="D56" s="14">
        <v>536.28</v>
      </c>
      <c r="E56" s="17">
        <v>57783.15</v>
      </c>
      <c r="F56" s="12" t="s">
        <v>758</v>
      </c>
      <c r="G56" s="17">
        <v>57783.15</v>
      </c>
      <c r="H56" s="111">
        <v>40730</v>
      </c>
    </row>
    <row r="57" spans="1:8" x14ac:dyDescent="0.25">
      <c r="C57" s="24"/>
      <c r="E57" s="24"/>
    </row>
    <row r="58" spans="1:8" x14ac:dyDescent="0.25">
      <c r="A58" s="21" t="s">
        <v>57</v>
      </c>
      <c r="B58" s="407" t="s">
        <v>31</v>
      </c>
      <c r="C58" s="407"/>
      <c r="D58" s="407" t="s">
        <v>30</v>
      </c>
      <c r="E58" s="407"/>
      <c r="F58" s="407"/>
    </row>
    <row r="59" spans="1:8" ht="45" x14ac:dyDescent="0.25">
      <c r="A59" s="19" t="s">
        <v>29</v>
      </c>
      <c r="B59" s="19" t="s">
        <v>28</v>
      </c>
      <c r="C59" s="20" t="s">
        <v>27</v>
      </c>
      <c r="D59" s="19" t="s">
        <v>26</v>
      </c>
      <c r="E59" s="20" t="s">
        <v>25</v>
      </c>
      <c r="F59" s="19" t="s">
        <v>24</v>
      </c>
      <c r="G59" s="305" t="s">
        <v>251</v>
      </c>
      <c r="H59" s="305" t="s">
        <v>250</v>
      </c>
    </row>
    <row r="60" spans="1:8" x14ac:dyDescent="0.25">
      <c r="A60" s="15" t="s">
        <v>21</v>
      </c>
      <c r="B60" s="18">
        <v>1718.82</v>
      </c>
      <c r="C60" s="17">
        <v>298988.74</v>
      </c>
      <c r="D60" s="18">
        <v>1718.82</v>
      </c>
      <c r="E60" s="17">
        <v>290019.08</v>
      </c>
      <c r="F60" s="28" t="s">
        <v>757</v>
      </c>
      <c r="G60" s="17">
        <v>290019.08</v>
      </c>
      <c r="H60" s="111">
        <v>41256</v>
      </c>
    </row>
    <row r="61" spans="1:8" x14ac:dyDescent="0.25">
      <c r="A61" s="15" t="s">
        <v>50</v>
      </c>
      <c r="B61" s="18">
        <v>1717.24</v>
      </c>
      <c r="C61" s="17">
        <v>114330.68</v>
      </c>
      <c r="D61" s="18">
        <v>1717.24</v>
      </c>
      <c r="E61" s="17">
        <v>110900.76</v>
      </c>
      <c r="F61" s="28" t="s">
        <v>757</v>
      </c>
      <c r="G61" s="17">
        <v>110900.76</v>
      </c>
      <c r="H61" s="111">
        <v>41256</v>
      </c>
    </row>
    <row r="62" spans="1:8" x14ac:dyDescent="0.25">
      <c r="A62" s="15" t="s">
        <v>66</v>
      </c>
      <c r="B62" s="18">
        <v>1303.6199999999999</v>
      </c>
      <c r="C62" s="17"/>
      <c r="D62" s="14">
        <v>1303.6199999999999</v>
      </c>
      <c r="E62" s="17"/>
      <c r="F62" s="28" t="s">
        <v>757</v>
      </c>
      <c r="G62" s="328" t="s">
        <v>778</v>
      </c>
      <c r="H62" s="365" t="s">
        <v>778</v>
      </c>
    </row>
    <row r="63" spans="1:8" x14ac:dyDescent="0.25">
      <c r="A63" s="15" t="s">
        <v>16</v>
      </c>
      <c r="B63" s="14">
        <v>531.27</v>
      </c>
      <c r="C63" s="17">
        <v>19019.39</v>
      </c>
      <c r="D63" s="14">
        <v>528.6</v>
      </c>
      <c r="E63" s="17"/>
      <c r="F63" s="28" t="s">
        <v>756</v>
      </c>
      <c r="G63" s="328" t="s">
        <v>778</v>
      </c>
      <c r="H63" s="365" t="s">
        <v>778</v>
      </c>
    </row>
    <row r="64" spans="1:8" x14ac:dyDescent="0.25">
      <c r="C64" s="24"/>
      <c r="E64" s="24"/>
    </row>
    <row r="65" spans="1:8" x14ac:dyDescent="0.25">
      <c r="A65" s="21" t="s">
        <v>54</v>
      </c>
      <c r="B65" s="407" t="s">
        <v>31</v>
      </c>
      <c r="C65" s="407"/>
      <c r="D65" s="407" t="s">
        <v>30</v>
      </c>
      <c r="E65" s="407"/>
      <c r="F65" s="407"/>
    </row>
    <row r="66" spans="1:8" ht="45" x14ac:dyDescent="0.25">
      <c r="A66" s="19" t="s">
        <v>29</v>
      </c>
      <c r="B66" s="19" t="s">
        <v>28</v>
      </c>
      <c r="C66" s="20" t="s">
        <v>27</v>
      </c>
      <c r="D66" s="19" t="s">
        <v>26</v>
      </c>
      <c r="E66" s="20" t="s">
        <v>25</v>
      </c>
      <c r="F66" s="19" t="s">
        <v>24</v>
      </c>
      <c r="G66" s="305" t="s">
        <v>251</v>
      </c>
      <c r="H66" s="305" t="s">
        <v>250</v>
      </c>
    </row>
    <row r="67" spans="1:8" x14ac:dyDescent="0.25">
      <c r="A67" s="15" t="s">
        <v>21</v>
      </c>
      <c r="B67" s="18">
        <v>1633.55</v>
      </c>
      <c r="C67" s="17">
        <v>307989.52</v>
      </c>
      <c r="D67" s="18">
        <v>1613.68</v>
      </c>
      <c r="E67" s="23">
        <v>289518.48</v>
      </c>
      <c r="F67" s="12" t="s">
        <v>755</v>
      </c>
      <c r="G67" s="17">
        <v>289518.48</v>
      </c>
      <c r="H67" s="111">
        <v>41620</v>
      </c>
    </row>
    <row r="68" spans="1:8" x14ac:dyDescent="0.25">
      <c r="A68" s="15" t="s">
        <v>50</v>
      </c>
      <c r="B68" s="18">
        <v>1624.52</v>
      </c>
      <c r="C68" s="17">
        <v>104532.6</v>
      </c>
      <c r="D68" s="18">
        <v>1604.65</v>
      </c>
      <c r="E68" s="23">
        <v>99488.15</v>
      </c>
      <c r="F68" s="12" t="s">
        <v>755</v>
      </c>
      <c r="G68" s="17">
        <v>99488.15</v>
      </c>
      <c r="H68" s="111">
        <v>41620</v>
      </c>
    </row>
    <row r="69" spans="1:8" x14ac:dyDescent="0.25">
      <c r="A69" s="15" t="s">
        <v>66</v>
      </c>
      <c r="B69" s="14">
        <v>1250.28</v>
      </c>
      <c r="C69" s="17"/>
      <c r="D69" s="14">
        <v>1248.69</v>
      </c>
      <c r="E69" s="23"/>
      <c r="F69" s="12" t="s">
        <v>755</v>
      </c>
      <c r="G69" s="328" t="s">
        <v>778</v>
      </c>
      <c r="H69" s="365" t="s">
        <v>778</v>
      </c>
    </row>
    <row r="70" spans="1:8" x14ac:dyDescent="0.25">
      <c r="A70" s="15" t="s">
        <v>16</v>
      </c>
      <c r="B70" s="14">
        <v>447.73</v>
      </c>
      <c r="C70" s="17">
        <v>13431.9</v>
      </c>
      <c r="D70" s="14">
        <v>447.73</v>
      </c>
      <c r="E70" s="23"/>
      <c r="F70" s="12" t="s">
        <v>754</v>
      </c>
      <c r="G70" s="328" t="s">
        <v>778</v>
      </c>
      <c r="H70" s="365" t="s">
        <v>778</v>
      </c>
    </row>
    <row r="71" spans="1:8" x14ac:dyDescent="0.25">
      <c r="A71" s="27"/>
      <c r="B71" s="4"/>
      <c r="C71" s="26"/>
      <c r="D71" s="4"/>
      <c r="E71" s="25"/>
      <c r="F71" s="4"/>
    </row>
    <row r="72" spans="1:8" x14ac:dyDescent="0.25">
      <c r="A72" s="21" t="s">
        <v>51</v>
      </c>
      <c r="B72" s="407" t="s">
        <v>31</v>
      </c>
      <c r="C72" s="407"/>
      <c r="D72" s="407" t="s">
        <v>30</v>
      </c>
      <c r="E72" s="407"/>
      <c r="F72" s="407"/>
    </row>
    <row r="73" spans="1:8" ht="45" x14ac:dyDescent="0.25">
      <c r="A73" s="19" t="s">
        <v>29</v>
      </c>
      <c r="B73" s="19" t="s">
        <v>28</v>
      </c>
      <c r="C73" s="20" t="s">
        <v>27</v>
      </c>
      <c r="D73" s="19" t="s">
        <v>26</v>
      </c>
      <c r="E73" s="20" t="s">
        <v>25</v>
      </c>
      <c r="F73" s="19" t="s">
        <v>24</v>
      </c>
      <c r="G73" s="305" t="s">
        <v>251</v>
      </c>
      <c r="H73" s="305" t="s">
        <v>250</v>
      </c>
    </row>
    <row r="74" spans="1:8" x14ac:dyDescent="0.25">
      <c r="A74" s="15" t="s">
        <v>21</v>
      </c>
      <c r="B74" s="18">
        <v>1256.1600000000001</v>
      </c>
      <c r="C74" s="17">
        <v>258228.81</v>
      </c>
      <c r="D74" s="18">
        <v>1252.1199999999999</v>
      </c>
      <c r="E74" s="23">
        <v>252433.1</v>
      </c>
      <c r="F74" s="12" t="s">
        <v>752</v>
      </c>
      <c r="G74" s="23">
        <v>252433.1</v>
      </c>
      <c r="H74" s="112">
        <v>41990</v>
      </c>
    </row>
    <row r="75" spans="1:8" x14ac:dyDescent="0.25">
      <c r="A75" s="15" t="s">
        <v>50</v>
      </c>
      <c r="B75" s="18">
        <v>1247.1300000000001</v>
      </c>
      <c r="C75" s="17">
        <v>64175.519999999997</v>
      </c>
      <c r="D75" s="18">
        <v>1243.0899999999999</v>
      </c>
      <c r="E75" s="23">
        <v>63733.62</v>
      </c>
      <c r="F75" s="12" t="s">
        <v>752</v>
      </c>
      <c r="G75" s="23">
        <v>63733.62</v>
      </c>
      <c r="H75" s="112">
        <v>41990</v>
      </c>
    </row>
    <row r="76" spans="1:8" x14ac:dyDescent="0.25">
      <c r="A76" s="15" t="s">
        <v>753</v>
      </c>
      <c r="B76" s="14">
        <v>939.13</v>
      </c>
      <c r="C76" s="17"/>
      <c r="D76" s="14">
        <v>936.81</v>
      </c>
      <c r="E76" s="23"/>
      <c r="F76" s="12" t="s">
        <v>752</v>
      </c>
      <c r="G76" s="328" t="s">
        <v>778</v>
      </c>
      <c r="H76" s="365" t="s">
        <v>778</v>
      </c>
    </row>
    <row r="77" spans="1:8" x14ac:dyDescent="0.25">
      <c r="A77" s="15" t="s">
        <v>37</v>
      </c>
      <c r="B77" s="14"/>
      <c r="C77" s="17"/>
      <c r="D77" s="14"/>
      <c r="E77" s="23">
        <v>5471.97</v>
      </c>
      <c r="F77" s="12" t="s">
        <v>752</v>
      </c>
      <c r="G77" s="23">
        <v>5471.97</v>
      </c>
      <c r="H77" s="112">
        <v>41990</v>
      </c>
    </row>
    <row r="78" spans="1:8" x14ac:dyDescent="0.25">
      <c r="A78" s="15" t="s">
        <v>16</v>
      </c>
      <c r="B78" s="14">
        <v>437.2</v>
      </c>
      <c r="C78" s="17"/>
      <c r="D78" s="14">
        <v>437.2</v>
      </c>
      <c r="E78" s="13"/>
      <c r="F78" s="12" t="s">
        <v>751</v>
      </c>
      <c r="G78" s="328" t="s">
        <v>778</v>
      </c>
      <c r="H78" s="365" t="s">
        <v>778</v>
      </c>
    </row>
    <row r="79" spans="1:8" x14ac:dyDescent="0.25">
      <c r="C79" s="24"/>
      <c r="E79" s="24"/>
    </row>
    <row r="80" spans="1:8" x14ac:dyDescent="0.25">
      <c r="A80" s="21" t="s">
        <v>45</v>
      </c>
      <c r="B80" s="407" t="s">
        <v>31</v>
      </c>
      <c r="C80" s="407"/>
      <c r="D80" s="407" t="s">
        <v>30</v>
      </c>
      <c r="E80" s="407"/>
      <c r="F80" s="407"/>
    </row>
    <row r="81" spans="1:8" ht="45" x14ac:dyDescent="0.25">
      <c r="A81" s="19" t="s">
        <v>29</v>
      </c>
      <c r="B81" s="19" t="s">
        <v>28</v>
      </c>
      <c r="C81" s="20" t="s">
        <v>27</v>
      </c>
      <c r="D81" s="19" t="s">
        <v>26</v>
      </c>
      <c r="E81" s="20" t="s">
        <v>25</v>
      </c>
      <c r="F81" s="19" t="s">
        <v>24</v>
      </c>
      <c r="G81" s="305" t="s">
        <v>251</v>
      </c>
      <c r="H81" s="305" t="s">
        <v>250</v>
      </c>
    </row>
    <row r="82" spans="1:8" x14ac:dyDescent="0.25">
      <c r="A82" s="15" t="s">
        <v>21</v>
      </c>
      <c r="B82" s="18">
        <v>1228.8</v>
      </c>
      <c r="C82" s="17">
        <v>162668.54</v>
      </c>
      <c r="D82" s="18">
        <v>1228.8</v>
      </c>
      <c r="E82" s="23">
        <v>159796.93</v>
      </c>
      <c r="F82" s="12" t="s">
        <v>750</v>
      </c>
      <c r="G82" s="23">
        <v>159796.93</v>
      </c>
      <c r="H82" s="112">
        <v>42354</v>
      </c>
    </row>
    <row r="83" spans="1:8" x14ac:dyDescent="0.25">
      <c r="A83" s="15" t="s">
        <v>20</v>
      </c>
      <c r="B83" s="18">
        <v>1228.8</v>
      </c>
      <c r="C83" s="17">
        <v>86999.039999999994</v>
      </c>
      <c r="D83" s="18">
        <v>1228.8</v>
      </c>
      <c r="E83" s="23">
        <v>85787.1</v>
      </c>
      <c r="F83" s="12" t="s">
        <v>750</v>
      </c>
      <c r="G83" s="23">
        <v>85787.1</v>
      </c>
      <c r="H83" s="112">
        <v>42354</v>
      </c>
    </row>
    <row r="84" spans="1:8" x14ac:dyDescent="0.25">
      <c r="A84" s="15" t="s">
        <v>19</v>
      </c>
      <c r="B84" s="18">
        <f>907.63+0.02+18.92+43.57+2.42+59.07+170.18+26.99</f>
        <v>1228.8</v>
      </c>
      <c r="C84" s="17">
        <f>32865.28+0.76+551.9+2320.54+279+6091.3+16012.24+2153.26</f>
        <v>60274.280000000006</v>
      </c>
      <c r="D84" s="18">
        <f>B84-0.8</f>
        <v>1228</v>
      </c>
      <c r="E84" s="23">
        <f>27808.16+0.76+551.9+2320.54+279+6091.3+16012.24+2153.26</f>
        <v>55217.16</v>
      </c>
      <c r="F84" s="12" t="s">
        <v>750</v>
      </c>
      <c r="G84" s="23">
        <f>27808.16+0.76+551.9+2320.54+279+6091.3+16012.24+2153.26</f>
        <v>55217.16</v>
      </c>
      <c r="H84" s="112">
        <v>42354</v>
      </c>
    </row>
    <row r="85" spans="1:8" x14ac:dyDescent="0.25">
      <c r="A85" s="15" t="s">
        <v>37</v>
      </c>
      <c r="B85" s="16" t="s">
        <v>18</v>
      </c>
      <c r="C85" s="17"/>
      <c r="D85" s="16" t="s">
        <v>18</v>
      </c>
      <c r="E85" s="23">
        <v>3162.66</v>
      </c>
      <c r="F85" s="12" t="s">
        <v>750</v>
      </c>
      <c r="G85" s="23">
        <v>3162.66</v>
      </c>
      <c r="H85" s="112">
        <v>42354</v>
      </c>
    </row>
    <row r="86" spans="1:8" x14ac:dyDescent="0.25">
      <c r="A86" s="15" t="s">
        <v>66</v>
      </c>
      <c r="B86" s="14">
        <v>949.39</v>
      </c>
      <c r="C86" s="17"/>
      <c r="D86" s="14">
        <v>926.57</v>
      </c>
      <c r="E86" s="23"/>
      <c r="F86" s="12" t="s">
        <v>42</v>
      </c>
      <c r="G86" s="328" t="s">
        <v>778</v>
      </c>
      <c r="H86" s="365" t="s">
        <v>778</v>
      </c>
    </row>
    <row r="87" spans="1:8" x14ac:dyDescent="0.25">
      <c r="A87" s="15" t="s">
        <v>16</v>
      </c>
      <c r="B87" s="14">
        <v>437.2</v>
      </c>
      <c r="C87" s="17"/>
      <c r="D87" s="14">
        <v>437.2</v>
      </c>
      <c r="E87" s="23"/>
      <c r="F87" s="12" t="s">
        <v>749</v>
      </c>
      <c r="G87" s="328" t="s">
        <v>778</v>
      </c>
      <c r="H87" s="365" t="s">
        <v>778</v>
      </c>
    </row>
    <row r="89" spans="1:8" x14ac:dyDescent="0.25">
      <c r="A89" s="21" t="s">
        <v>38</v>
      </c>
      <c r="B89" s="407" t="s">
        <v>31</v>
      </c>
      <c r="C89" s="407"/>
      <c r="D89" s="407" t="s">
        <v>30</v>
      </c>
      <c r="E89" s="407"/>
      <c r="F89" s="407"/>
    </row>
    <row r="90" spans="1:8" ht="45" x14ac:dyDescent="0.25">
      <c r="A90" s="19" t="s">
        <v>29</v>
      </c>
      <c r="B90" s="19" t="s">
        <v>28</v>
      </c>
      <c r="C90" s="20" t="s">
        <v>27</v>
      </c>
      <c r="D90" s="19" t="s">
        <v>26</v>
      </c>
      <c r="E90" s="20" t="s">
        <v>25</v>
      </c>
      <c r="F90" s="19" t="s">
        <v>24</v>
      </c>
      <c r="G90" s="305" t="s">
        <v>251</v>
      </c>
      <c r="H90" s="305" t="s">
        <v>250</v>
      </c>
    </row>
    <row r="91" spans="1:8" x14ac:dyDescent="0.25">
      <c r="A91" s="15" t="s">
        <v>21</v>
      </c>
      <c r="B91" s="18">
        <v>963.25</v>
      </c>
      <c r="C91" s="17">
        <v>129114.03</v>
      </c>
      <c r="D91" s="18">
        <v>963.25</v>
      </c>
      <c r="E91" s="23">
        <v>127393.03</v>
      </c>
      <c r="F91" s="12" t="s">
        <v>748</v>
      </c>
      <c r="G91" s="23">
        <v>127393.03</v>
      </c>
      <c r="H91" s="112">
        <v>42723</v>
      </c>
    </row>
    <row r="92" spans="1:8" x14ac:dyDescent="0.25">
      <c r="A92" s="15" t="s">
        <v>20</v>
      </c>
      <c r="B92" s="18">
        <v>963.25</v>
      </c>
      <c r="C92" s="17">
        <v>68554.5</v>
      </c>
      <c r="D92" s="18">
        <v>963.25</v>
      </c>
      <c r="E92" s="23">
        <v>67626.33</v>
      </c>
      <c r="F92" s="12" t="s">
        <v>748</v>
      </c>
      <c r="G92" s="23">
        <v>67626.33</v>
      </c>
      <c r="H92" s="112">
        <v>42723</v>
      </c>
    </row>
    <row r="93" spans="1:8" x14ac:dyDescent="0.25">
      <c r="A93" s="15" t="s">
        <v>19</v>
      </c>
      <c r="B93" s="18">
        <f>898.18+0.02+19.73+45.32</f>
        <v>963.25</v>
      </c>
      <c r="C93" s="17">
        <f>32523.1+0.76+493.25+2413.74</f>
        <v>35430.85</v>
      </c>
      <c r="D93" s="18">
        <f>898.18+0.02+19.73+45.32</f>
        <v>963.25</v>
      </c>
      <c r="E93" s="23">
        <f>29995.09+0.76+493.25+2413.74</f>
        <v>32902.839999999997</v>
      </c>
      <c r="F93" s="12" t="s">
        <v>748</v>
      </c>
      <c r="G93" s="23">
        <f>29995.09+0.76+493.25+2413.74</f>
        <v>32902.839999999997</v>
      </c>
      <c r="H93" s="112">
        <v>42723</v>
      </c>
    </row>
    <row r="94" spans="1:8" x14ac:dyDescent="0.25">
      <c r="A94" s="15" t="s">
        <v>37</v>
      </c>
      <c r="B94" s="18"/>
      <c r="C94" s="17"/>
      <c r="D94" s="18"/>
      <c r="E94" s="23">
        <v>2657.27</v>
      </c>
      <c r="F94" s="12" t="s">
        <v>748</v>
      </c>
      <c r="G94" s="23">
        <v>2657.27</v>
      </c>
      <c r="H94" s="112">
        <v>42723</v>
      </c>
    </row>
    <row r="95" spans="1:8" x14ac:dyDescent="0.25">
      <c r="A95" s="15" t="s">
        <v>66</v>
      </c>
      <c r="B95" s="14">
        <v>917.93</v>
      </c>
      <c r="C95" s="17"/>
      <c r="D95" s="14">
        <v>917.93</v>
      </c>
      <c r="E95" s="23"/>
      <c r="F95" s="12" t="s">
        <v>748</v>
      </c>
      <c r="G95" s="328" t="s">
        <v>778</v>
      </c>
      <c r="H95" s="365" t="s">
        <v>778</v>
      </c>
    </row>
    <row r="96" spans="1:8" x14ac:dyDescent="0.25">
      <c r="A96" s="15" t="s">
        <v>16</v>
      </c>
      <c r="B96" s="14">
        <v>437</v>
      </c>
      <c r="C96" s="13"/>
      <c r="D96" s="14">
        <v>437</v>
      </c>
      <c r="E96" s="13"/>
      <c r="F96" s="12" t="s">
        <v>747</v>
      </c>
      <c r="G96" s="328" t="s">
        <v>778</v>
      </c>
      <c r="H96" s="365" t="s">
        <v>778</v>
      </c>
    </row>
    <row r="98" spans="1:8" x14ac:dyDescent="0.25">
      <c r="A98" s="21" t="s">
        <v>32</v>
      </c>
      <c r="B98" s="407" t="s">
        <v>31</v>
      </c>
      <c r="C98" s="407"/>
      <c r="D98" s="407" t="s">
        <v>30</v>
      </c>
      <c r="E98" s="407"/>
      <c r="F98" s="407"/>
    </row>
    <row r="99" spans="1:8" ht="45" x14ac:dyDescent="0.25">
      <c r="A99" s="19" t="s">
        <v>29</v>
      </c>
      <c r="B99" s="19" t="s">
        <v>28</v>
      </c>
      <c r="C99" s="20" t="s">
        <v>27</v>
      </c>
      <c r="D99" s="19" t="s">
        <v>26</v>
      </c>
      <c r="E99" s="20" t="s">
        <v>25</v>
      </c>
      <c r="F99" s="19" t="s">
        <v>24</v>
      </c>
      <c r="G99" s="305" t="s">
        <v>251</v>
      </c>
      <c r="H99" s="305" t="s">
        <v>250</v>
      </c>
    </row>
    <row r="100" spans="1:8" x14ac:dyDescent="0.25">
      <c r="A100" s="15" t="s">
        <v>21</v>
      </c>
      <c r="B100" s="18">
        <v>913.79</v>
      </c>
      <c r="C100" s="17">
        <v>123772.86</v>
      </c>
      <c r="D100" s="16">
        <v>913.79</v>
      </c>
      <c r="E100" s="16">
        <v>122054.7</v>
      </c>
      <c r="F100" s="12" t="s">
        <v>746</v>
      </c>
      <c r="G100" s="16">
        <v>122054.7</v>
      </c>
      <c r="H100" s="112">
        <v>43076</v>
      </c>
    </row>
    <row r="101" spans="1:8" x14ac:dyDescent="0.25">
      <c r="A101" s="15" t="s">
        <v>20</v>
      </c>
      <c r="B101" s="18">
        <v>913.79</v>
      </c>
      <c r="C101" s="17">
        <v>65518.74</v>
      </c>
      <c r="D101" s="16">
        <v>913.79</v>
      </c>
      <c r="E101" s="16">
        <v>64609.24</v>
      </c>
      <c r="F101" s="12" t="s">
        <v>746</v>
      </c>
      <c r="G101" s="16">
        <v>64609.24</v>
      </c>
      <c r="H101" s="112">
        <v>43076</v>
      </c>
    </row>
    <row r="102" spans="1:8" x14ac:dyDescent="0.25">
      <c r="A102" s="15" t="s">
        <v>19</v>
      </c>
      <c r="B102" s="18">
        <f>840.24+0.02+20.37+53.15</f>
        <v>913.78</v>
      </c>
      <c r="C102" s="17">
        <f>30425.09+0.76+509.25+2830.77</f>
        <v>33765.869999999995</v>
      </c>
      <c r="D102" s="16">
        <f>840.24+0.02+20.37+53.15</f>
        <v>913.78</v>
      </c>
      <c r="E102" s="16">
        <f>28337.83+0.76+509.25+2830.77</f>
        <v>31678.61</v>
      </c>
      <c r="F102" s="12" t="s">
        <v>746</v>
      </c>
      <c r="G102" s="16">
        <f>28337.83+0.76+509.25+2830.77</f>
        <v>31678.61</v>
      </c>
      <c r="H102" s="112">
        <v>43076</v>
      </c>
    </row>
    <row r="103" spans="1:8" x14ac:dyDescent="0.25">
      <c r="A103" s="15" t="s">
        <v>37</v>
      </c>
      <c r="B103" s="18"/>
      <c r="C103" s="17"/>
      <c r="D103" s="16"/>
      <c r="E103" s="16">
        <v>3541.69</v>
      </c>
      <c r="F103" s="12" t="s">
        <v>746</v>
      </c>
      <c r="G103" s="16">
        <v>3541.69</v>
      </c>
      <c r="H103" s="112">
        <v>43076</v>
      </c>
    </row>
    <row r="104" spans="1:8" x14ac:dyDescent="0.25">
      <c r="A104" s="15" t="s">
        <v>66</v>
      </c>
      <c r="B104" s="18">
        <v>866.24</v>
      </c>
      <c r="C104" s="17"/>
      <c r="D104" s="16">
        <v>860.64</v>
      </c>
      <c r="E104" s="16"/>
      <c r="F104" s="12" t="s">
        <v>746</v>
      </c>
      <c r="G104" s="328" t="s">
        <v>778</v>
      </c>
      <c r="H104" s="365" t="s">
        <v>778</v>
      </c>
    </row>
    <row r="105" spans="1:8" x14ac:dyDescent="0.25">
      <c r="A105" s="337" t="s">
        <v>209</v>
      </c>
      <c r="B105" s="336">
        <v>371.2</v>
      </c>
      <c r="C105" s="335">
        <v>80208.899999999994</v>
      </c>
      <c r="D105" s="334">
        <v>371.2</v>
      </c>
      <c r="E105" s="334">
        <v>79123.25</v>
      </c>
      <c r="F105" s="333" t="s">
        <v>746</v>
      </c>
      <c r="G105" s="16">
        <v>40104.449999999997</v>
      </c>
      <c r="H105" s="112">
        <v>43035</v>
      </c>
    </row>
    <row r="106" spans="1:8" x14ac:dyDescent="0.25">
      <c r="A106" s="15"/>
      <c r="B106" s="14"/>
      <c r="C106" s="13"/>
      <c r="D106" s="14"/>
      <c r="E106" s="13"/>
      <c r="F106" s="12"/>
      <c r="G106" s="332">
        <v>39018.800000000003</v>
      </c>
      <c r="H106" s="112">
        <v>43077</v>
      </c>
    </row>
    <row r="108" spans="1:8" x14ac:dyDescent="0.25">
      <c r="A108" s="11" t="s">
        <v>14</v>
      </c>
    </row>
    <row r="109" spans="1:8" x14ac:dyDescent="0.25">
      <c r="A109" s="405" t="s">
        <v>13</v>
      </c>
      <c r="B109" s="405"/>
      <c r="C109" s="405"/>
      <c r="D109" s="405"/>
    </row>
    <row r="110" spans="1:8" x14ac:dyDescent="0.25">
      <c r="A110" s="10" t="s">
        <v>12</v>
      </c>
      <c r="B110" s="10"/>
      <c r="C110" s="10"/>
      <c r="D110" s="10"/>
      <c r="E110" s="10"/>
    </row>
    <row r="111" spans="1:8" x14ac:dyDescent="0.25">
      <c r="A111" s="10" t="s">
        <v>11</v>
      </c>
      <c r="B111" s="10"/>
      <c r="C111" s="10"/>
      <c r="D111" s="10"/>
      <c r="E111" s="10"/>
    </row>
    <row r="112" spans="1:8" x14ac:dyDescent="0.25">
      <c r="A112" s="405" t="s">
        <v>10</v>
      </c>
      <c r="B112" s="405"/>
      <c r="C112" s="405"/>
      <c r="D112" s="405"/>
      <c r="E112" s="405"/>
      <c r="F112" s="405"/>
    </row>
    <row r="113" spans="1:11" x14ac:dyDescent="0.25">
      <c r="A113" s="405" t="s">
        <v>8</v>
      </c>
      <c r="B113" s="405"/>
      <c r="C113" s="405"/>
      <c r="D113" s="405"/>
      <c r="E113" s="405"/>
      <c r="F113" s="405"/>
    </row>
    <row r="114" spans="1:11" x14ac:dyDescent="0.25">
      <c r="A114" s="405" t="s">
        <v>7</v>
      </c>
      <c r="B114" s="405"/>
      <c r="C114" s="405"/>
      <c r="D114" s="405"/>
      <c r="E114" s="405"/>
      <c r="F114" s="405"/>
    </row>
    <row r="115" spans="1:11" x14ac:dyDescent="0.25">
      <c r="A115" s="405" t="s">
        <v>745</v>
      </c>
      <c r="B115" s="405"/>
      <c r="C115" s="405"/>
      <c r="D115" s="405"/>
      <c r="E115" s="405"/>
      <c r="F115" s="405"/>
      <c r="G115" s="405"/>
      <c r="H115" s="405"/>
      <c r="I115" s="405"/>
      <c r="J115" s="405"/>
      <c r="K115" s="405"/>
    </row>
    <row r="116" spans="1:11" x14ac:dyDescent="0.25">
      <c r="A116" s="8" t="s">
        <v>744</v>
      </c>
      <c r="B116" s="8"/>
      <c r="C116" s="8"/>
      <c r="D116" s="8"/>
    </row>
    <row r="117" spans="1:11" x14ac:dyDescent="0.25">
      <c r="A117" s="406" t="s">
        <v>2</v>
      </c>
      <c r="B117" s="406"/>
      <c r="C117" s="406"/>
      <c r="D117" s="406"/>
    </row>
    <row r="118" spans="1:11" x14ac:dyDescent="0.25">
      <c r="A118" s="406" t="s">
        <v>1</v>
      </c>
      <c r="B118" s="406"/>
      <c r="C118" s="406"/>
      <c r="D118" s="406"/>
    </row>
    <row r="119" spans="1:11" x14ac:dyDescent="0.25">
      <c r="A119" s="406"/>
      <c r="B119" s="406"/>
      <c r="C119" s="406"/>
    </row>
    <row r="120" spans="1:11" x14ac:dyDescent="0.25">
      <c r="A120" s="406"/>
      <c r="B120" s="406"/>
      <c r="C120" s="406"/>
      <c r="D120" s="406"/>
    </row>
  </sheetData>
  <mergeCells count="37">
    <mergeCell ref="A120:D120"/>
    <mergeCell ref="A113:F113"/>
    <mergeCell ref="A114:F114"/>
    <mergeCell ref="A115:K115"/>
    <mergeCell ref="A117:D117"/>
    <mergeCell ref="A118:D118"/>
    <mergeCell ref="A119:C119"/>
    <mergeCell ref="B51:C51"/>
    <mergeCell ref="D51:F51"/>
    <mergeCell ref="B58:C58"/>
    <mergeCell ref="D58:F58"/>
    <mergeCell ref="D80:F80"/>
    <mergeCell ref="A112:F112"/>
    <mergeCell ref="B65:C65"/>
    <mergeCell ref="D65:F65"/>
    <mergeCell ref="B72:C72"/>
    <mergeCell ref="D72:F72"/>
    <mergeCell ref="B80:C80"/>
    <mergeCell ref="A109:D109"/>
    <mergeCell ref="B89:C89"/>
    <mergeCell ref="D89:F89"/>
    <mergeCell ref="B98:C98"/>
    <mergeCell ref="D98:F98"/>
    <mergeCell ref="B23:C23"/>
    <mergeCell ref="D23:F23"/>
    <mergeCell ref="B30:C30"/>
    <mergeCell ref="D30:F30"/>
    <mergeCell ref="B44:C44"/>
    <mergeCell ref="D44:F44"/>
    <mergeCell ref="B37:C37"/>
    <mergeCell ref="D37:F37"/>
    <mergeCell ref="B3:C3"/>
    <mergeCell ref="D3:F3"/>
    <mergeCell ref="B9:C9"/>
    <mergeCell ref="D9:F9"/>
    <mergeCell ref="B16:C16"/>
    <mergeCell ref="D16:F16"/>
  </mergeCells>
  <pageMargins left="0.7" right="0.7" top="0.75" bottom="0.75" header="0.3" footer="0.3"/>
  <pageSetup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23</vt:i4>
      </vt:variant>
    </vt:vector>
  </HeadingPairs>
  <TitlesOfParts>
    <vt:vector size="23" baseType="lpstr">
      <vt:lpstr>Hárok1</vt:lpstr>
      <vt:lpstr>CO.BE.R. spol. s r.o.</vt:lpstr>
      <vt:lpstr>MANGINI s.r.o.</vt:lpstr>
      <vt:lpstr>A.D.E. -Závada s.r.o</vt:lpstr>
      <vt:lpstr>AGRICOLA ITALO SLOVAKKA</vt:lpstr>
      <vt:lpstr>AGRIDEA, s.r.o.</vt:lpstr>
      <vt:lpstr>DIEMIL spoločnosť s ručením obm</vt:lpstr>
      <vt:lpstr>AGRO- Košarovce, s.r.o.</vt:lpstr>
      <vt:lpstr>ITAL-SLOVAK, s.r.o</vt:lpstr>
      <vt:lpstr>BIO - FINIŠ s.r.o.</vt:lpstr>
      <vt:lpstr>AGROITAL s.r.o.</vt:lpstr>
      <vt:lpstr>AGROITAL PLUS s.r.o.</vt:lpstr>
      <vt:lpstr>BOVINEX Europa, s. r.o.</vt:lpstr>
      <vt:lpstr>CO.BE.R. - PLUS, spol. s r.o.</vt:lpstr>
      <vt:lpstr>CHIARA, spol. s.r.o.</vt:lpstr>
      <vt:lpstr>AGRI-FUTURO, s.r.o.</vt:lpstr>
      <vt:lpstr>Agrokomplex, s.r.o Humenné</vt:lpstr>
      <vt:lpstr>AGROLUK,s.r.o.</vt:lpstr>
      <vt:lpstr>AGROPAPÍN, s.r.o.</vt:lpstr>
      <vt:lpstr>POLAGRO spol. s.r.o. </vt:lpstr>
      <vt:lpstr>Roľnícke družstvo Močarany </vt:lpstr>
      <vt:lpstr>MEDIA TRADING s.r.o.</vt:lpstr>
      <vt:lpstr>TRA.CE.R export-import s.r.o</vt:lpstr>
    </vt:vector>
  </TitlesOfParts>
  <Company>Pôdohospodárska platobná agentúra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Petruňak Pavol</dc:creator>
  <cp:lastModifiedBy>Kindl Martin</cp:lastModifiedBy>
  <cp:lastPrinted>2018-03-14T12:05:15Z</cp:lastPrinted>
  <dcterms:created xsi:type="dcterms:W3CDTF">2018-03-08T12:55:43Z</dcterms:created>
  <dcterms:modified xsi:type="dcterms:W3CDTF">2018-03-14T12:05:20Z</dcterms:modified>
</cp:coreProperties>
</file>